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firstSheet="3" activeTab="9"/>
  </bookViews>
  <sheets>
    <sheet name="Changes in Position" sheetId="11" r:id="rId1"/>
    <sheet name="Income Statement" sheetId="10" r:id="rId2"/>
    <sheet name="Statement of Changes in Equity" sheetId="9" r:id="rId3"/>
    <sheet name="Statement of Cash Flow" sheetId="8" r:id="rId4"/>
    <sheet name="Schedule 1" sheetId="7" r:id="rId5"/>
    <sheet name="Notes1" sheetId="6" r:id="rId6"/>
    <sheet name="Notes" sheetId="5" r:id="rId7"/>
    <sheet name="Journals" sheetId="4" r:id="rId8"/>
    <sheet name="Account" sheetId="3" r:id="rId9"/>
    <sheet name="bankdetails_jan_dec_2016" sheetId="2" r:id="rId10"/>
  </sheets>
  <externalReferences>
    <externalReference r:id="rId11"/>
    <externalReference r:id="rId12"/>
    <externalReference r:id="rId13"/>
  </externalReferences>
  <definedNames>
    <definedName name="_xlnm.Print_Area" localSheetId="8">Account!$A$2:$I$37</definedName>
    <definedName name="_xlnm.Print_Area" localSheetId="9">bankdetails_jan_dec_2016!$B$2:$E$30</definedName>
    <definedName name="_xlnm.Print_Area" localSheetId="0">'Changes in Position'!$A$2:$I$46</definedName>
    <definedName name="_xlnm.Print_Area" localSheetId="1">'Income Statement'!$A$1:$H$21</definedName>
    <definedName name="_xlnm.Print_Area" localSheetId="7">Journals!$B$3:$J$49</definedName>
    <definedName name="_xlnm.Print_Area" localSheetId="6">Notes!$A$18:$F$122</definedName>
    <definedName name="_xlnm.Print_Area" localSheetId="5">Notes1!$A$1:$A$39</definedName>
    <definedName name="_xlnm.Print_Area" localSheetId="4">'Schedule 1'!$B$5:$K$17</definedName>
    <definedName name="_xlnm.Print_Area" localSheetId="3">'Statement of Cash Flow'!$A$1:$I$34</definedName>
  </definedNames>
  <calcPr calcId="144525"/>
</workbook>
</file>

<file path=xl/calcChain.xml><?xml version="1.0" encoding="utf-8"?>
<calcChain xmlns="http://schemas.openxmlformats.org/spreadsheetml/2006/main">
  <c r="G36" i="4" l="1"/>
  <c r="G30" i="4"/>
  <c r="G29" i="4"/>
  <c r="G28" i="4"/>
  <c r="G27" i="4"/>
  <c r="G26" i="4"/>
  <c r="G25" i="4"/>
  <c r="H7" i="4"/>
  <c r="H6" i="4"/>
  <c r="G5" i="4"/>
  <c r="D23" i="8"/>
  <c r="B5" i="9"/>
  <c r="D19" i="11"/>
  <c r="D7" i="11"/>
  <c r="D8" i="11" l="1"/>
  <c r="D100" i="5"/>
  <c r="D83" i="5"/>
  <c r="D82" i="5"/>
  <c r="D81" i="5"/>
  <c r="D80" i="5"/>
  <c r="D79" i="5"/>
  <c r="D78" i="5"/>
  <c r="D56" i="5"/>
  <c r="D57" i="5" s="1"/>
  <c r="D54" i="5"/>
  <c r="F49" i="5"/>
  <c r="F50" i="5" s="1"/>
  <c r="D63" i="5" s="1"/>
  <c r="G29" i="11"/>
  <c r="G28" i="11" s="1"/>
  <c r="G34" i="11" s="1"/>
  <c r="I28" i="11"/>
  <c r="I35" i="11" s="1"/>
  <c r="I22" i="11"/>
  <c r="G22" i="11"/>
  <c r="F20" i="11"/>
  <c r="E20" i="11"/>
  <c r="I19" i="11"/>
  <c r="H18" i="11"/>
  <c r="H35" i="11" s="1"/>
  <c r="I15" i="11"/>
  <c r="F14" i="11"/>
  <c r="F13" i="11"/>
  <c r="E13" i="11"/>
  <c r="E11" i="11" s="1"/>
  <c r="G12" i="11"/>
  <c r="H11" i="11"/>
  <c r="H15" i="11" s="1"/>
  <c r="I8" i="11"/>
  <c r="G8" i="11"/>
  <c r="G7" i="11" s="1"/>
  <c r="F8" i="11"/>
  <c r="F7" i="11" s="1"/>
  <c r="E8" i="11"/>
  <c r="E7" i="11" s="1"/>
  <c r="F10" i="10"/>
  <c r="E10" i="10"/>
  <c r="D10" i="10"/>
  <c r="H9" i="10"/>
  <c r="H11" i="10" s="1"/>
  <c r="G9" i="10"/>
  <c r="G11" i="10" s="1"/>
  <c r="E8" i="10"/>
  <c r="D8" i="10"/>
  <c r="F7" i="10"/>
  <c r="E7" i="10"/>
  <c r="D7" i="10"/>
  <c r="F6" i="10"/>
  <c r="F9" i="10" s="1"/>
  <c r="F11" i="10" s="1"/>
  <c r="E6" i="10"/>
  <c r="E9" i="10" s="1"/>
  <c r="E11" i="10" s="1"/>
  <c r="D6" i="10"/>
  <c r="C67" i="9"/>
  <c r="C68" i="9" s="1"/>
  <c r="B66" i="9"/>
  <c r="D66" i="9" s="1"/>
  <c r="C57" i="9"/>
  <c r="D56" i="9"/>
  <c r="C46" i="9"/>
  <c r="C47" i="9" s="1"/>
  <c r="C33" i="9"/>
  <c r="C34" i="9" s="1"/>
  <c r="B33" i="9"/>
  <c r="B34" i="9" s="1"/>
  <c r="C20" i="9"/>
  <c r="C21" i="9" s="1"/>
  <c r="I22" i="8"/>
  <c r="I24" i="8" s="1"/>
  <c r="G19" i="8"/>
  <c r="G20" i="8" s="1"/>
  <c r="I11" i="8"/>
  <c r="H11" i="8"/>
  <c r="H22" i="8" s="1"/>
  <c r="H24" i="8" s="1"/>
  <c r="G10" i="8"/>
  <c r="F10" i="8"/>
  <c r="E10" i="8"/>
  <c r="G9" i="8"/>
  <c r="F9" i="8"/>
  <c r="E9" i="8"/>
  <c r="G8" i="8"/>
  <c r="F8" i="8"/>
  <c r="E8" i="8"/>
  <c r="G7" i="8"/>
  <c r="F7" i="8"/>
  <c r="F11" i="8" s="1"/>
  <c r="F22" i="8" s="1"/>
  <c r="E7" i="8"/>
  <c r="I14" i="7"/>
  <c r="G14" i="7"/>
  <c r="E14" i="7"/>
  <c r="D14" i="7"/>
  <c r="C14" i="7"/>
  <c r="F11" i="7"/>
  <c r="H11" i="7" s="1"/>
  <c r="J11" i="7" s="1"/>
  <c r="F10" i="7"/>
  <c r="H10" i="7" s="1"/>
  <c r="D111" i="5"/>
  <c r="D103" i="5"/>
  <c r="D99" i="5"/>
  <c r="D98" i="5"/>
  <c r="D96" i="5"/>
  <c r="D115" i="5" s="1"/>
  <c r="D64" i="5"/>
  <c r="F33" i="5"/>
  <c r="D22" i="5"/>
  <c r="I14" i="5"/>
  <c r="G14" i="5"/>
  <c r="E14" i="5"/>
  <c r="D14" i="5"/>
  <c r="D21" i="5" s="1"/>
  <c r="C14" i="5"/>
  <c r="D20" i="5" s="1"/>
  <c r="D23" i="5" s="1"/>
  <c r="F11" i="5"/>
  <c r="H11" i="5" s="1"/>
  <c r="J11" i="5" s="1"/>
  <c r="F10" i="5"/>
  <c r="H10" i="5" s="1"/>
  <c r="G43" i="4"/>
  <c r="G42" i="4"/>
  <c r="G37" i="4"/>
  <c r="G34" i="4"/>
  <c r="C26" i="4"/>
  <c r="C25" i="4"/>
  <c r="C24" i="4"/>
  <c r="G18" i="4"/>
  <c r="C18" i="4"/>
  <c r="H10" i="4"/>
  <c r="H9" i="4"/>
  <c r="J5" i="4"/>
  <c r="G13" i="11"/>
  <c r="G11" i="11" s="1"/>
  <c r="G15" i="11" s="1"/>
  <c r="H48" i="4" l="1"/>
  <c r="J33" i="4" s="1"/>
  <c r="D7" i="8"/>
  <c r="G10" i="4"/>
  <c r="C6" i="10"/>
  <c r="D65" i="5"/>
  <c r="G17" i="4"/>
  <c r="H11" i="4"/>
  <c r="J10" i="4" s="1"/>
  <c r="G20" i="11"/>
  <c r="G18" i="11" s="1"/>
  <c r="F19" i="11" s="1"/>
  <c r="F18" i="11" s="1"/>
  <c r="F35" i="11" s="1"/>
  <c r="E19" i="11" s="1"/>
  <c r="E18" i="11" s="1"/>
  <c r="E35" i="11" s="1"/>
  <c r="G11" i="8"/>
  <c r="G22" i="8" s="1"/>
  <c r="G24" i="8" s="1"/>
  <c r="F23" i="8" s="1"/>
  <c r="F24" i="8" s="1"/>
  <c r="E23" i="8" s="1"/>
  <c r="E24" i="8" s="1"/>
  <c r="E11" i="8"/>
  <c r="E22" i="8" s="1"/>
  <c r="D9" i="10"/>
  <c r="D11" i="10" s="1"/>
  <c r="F11" i="11"/>
  <c r="F15" i="11" s="1"/>
  <c r="K35" i="11" s="1"/>
  <c r="E15" i="11"/>
  <c r="G35" i="11"/>
  <c r="L35" i="11" s="1"/>
  <c r="I34" i="11"/>
  <c r="D67" i="9"/>
  <c r="D68" i="9" s="1"/>
  <c r="B55" i="9" s="1"/>
  <c r="D33" i="9"/>
  <c r="D34" i="9" s="1"/>
  <c r="B20" i="9" s="1"/>
  <c r="B68" i="9"/>
  <c r="J10" i="7"/>
  <c r="J14" i="7" s="1"/>
  <c r="H14" i="7"/>
  <c r="K11" i="7"/>
  <c r="F14" i="7"/>
  <c r="M14" i="7" s="1"/>
  <c r="D120" i="5"/>
  <c r="D88" i="5"/>
  <c r="D90" i="5" s="1"/>
  <c r="D71" i="5" s="1"/>
  <c r="H14" i="5"/>
  <c r="J10" i="5"/>
  <c r="J14" i="5" s="1"/>
  <c r="K11" i="5"/>
  <c r="F14" i="5"/>
  <c r="F7" i="3"/>
  <c r="G15" i="3"/>
  <c r="G13" i="3"/>
  <c r="G12" i="3"/>
  <c r="G11" i="3"/>
  <c r="G9" i="3"/>
  <c r="F35" i="3"/>
  <c r="H19" i="4" l="1"/>
  <c r="J17" i="4" s="1"/>
  <c r="D9" i="8"/>
  <c r="C7" i="10"/>
  <c r="G13" i="4"/>
  <c r="D8" i="8"/>
  <c r="C8" i="10"/>
  <c r="C9" i="10" s="1"/>
  <c r="G24" i="4"/>
  <c r="D77" i="5"/>
  <c r="D84" i="5" s="1"/>
  <c r="K10" i="7"/>
  <c r="K14" i="7" s="1"/>
  <c r="M15" i="7" s="1"/>
  <c r="B57" i="9"/>
  <c r="D55" i="9"/>
  <c r="D57" i="9" s="1"/>
  <c r="B46" i="9" s="1"/>
  <c r="D20" i="9"/>
  <c r="D21" i="9" s="1"/>
  <c r="B21" i="9"/>
  <c r="D72" i="5"/>
  <c r="D28" i="5"/>
  <c r="M14" i="5"/>
  <c r="K10" i="5"/>
  <c r="K14" i="5" s="1"/>
  <c r="E24" i="2"/>
  <c r="D119" i="5" l="1"/>
  <c r="D121" i="5" s="1"/>
  <c r="D10" i="8" s="1"/>
  <c r="D11" i="8" s="1"/>
  <c r="D22" i="8" s="1"/>
  <c r="D24" i="8" s="1"/>
  <c r="D70" i="5"/>
  <c r="J13" i="4"/>
  <c r="H14" i="4"/>
  <c r="D74" i="5"/>
  <c r="C10" i="10" s="1"/>
  <c r="C11" i="10" s="1"/>
  <c r="H31" i="4"/>
  <c r="J24" i="4"/>
  <c r="M15" i="5"/>
  <c r="D46" i="9"/>
  <c r="D47" i="9" s="1"/>
  <c r="B47" i="9"/>
  <c r="F6" i="3"/>
  <c r="H6" i="3" s="1"/>
  <c r="H7" i="3" s="1"/>
  <c r="G16" i="3"/>
  <c r="G14" i="3"/>
  <c r="C11" i="3"/>
  <c r="C10" i="3"/>
  <c r="C9" i="3"/>
  <c r="C8" i="3"/>
  <c r="C5" i="9" l="1"/>
  <c r="D20" i="11"/>
  <c r="D18" i="11" s="1"/>
  <c r="D35" i="11" s="1"/>
  <c r="H8" i="3"/>
  <c r="H9" i="3" s="1"/>
  <c r="H10" i="3" s="1"/>
  <c r="H11" i="3" s="1"/>
  <c r="H12" i="3" s="1"/>
  <c r="H13" i="3" s="1"/>
  <c r="H14" i="3" s="1"/>
  <c r="H15" i="3" s="1"/>
  <c r="H16" i="3" s="1"/>
  <c r="H17" i="3" s="1"/>
  <c r="H18" i="3" s="1"/>
  <c r="H19" i="3" s="1"/>
  <c r="H20" i="3" s="1"/>
  <c r="H21" i="3" s="1"/>
  <c r="H22" i="3" s="1"/>
  <c r="H23" i="3" s="1"/>
  <c r="H24" i="3" s="1"/>
  <c r="H25" i="3" s="1"/>
  <c r="H26" i="3" s="1"/>
  <c r="H27" i="3" s="1"/>
  <c r="H28" i="3" s="1"/>
  <c r="H29" i="3" s="1"/>
  <c r="H30" i="3" s="1"/>
  <c r="H31" i="3" s="1"/>
  <c r="H32" i="3" s="1"/>
  <c r="H33" i="3" s="1"/>
  <c r="H34" i="3" s="1"/>
  <c r="H35" i="3" s="1"/>
  <c r="D37" i="5" s="1"/>
  <c r="D39" i="5" s="1"/>
  <c r="D13" i="11" s="1"/>
  <c r="D11" i="11" s="1"/>
  <c r="D15" i="11" s="1"/>
  <c r="D28" i="2"/>
  <c r="C6" i="9" l="1"/>
  <c r="D5" i="9"/>
  <c r="E27" i="2"/>
  <c r="E28" i="2" s="1"/>
  <c r="B6" i="9" l="1"/>
  <c r="D6" i="9"/>
</calcChain>
</file>

<file path=xl/sharedStrings.xml><?xml version="1.0" encoding="utf-8"?>
<sst xmlns="http://schemas.openxmlformats.org/spreadsheetml/2006/main" count="464" uniqueCount="257">
  <si>
    <t>CILT</t>
  </si>
  <si>
    <t>Total</t>
  </si>
  <si>
    <t>bank charge</t>
  </si>
  <si>
    <t>Opening balance as on 01.01.2016</t>
  </si>
  <si>
    <t>Dhaka bank details.</t>
  </si>
  <si>
    <t>Date</t>
  </si>
  <si>
    <t>Purpose</t>
  </si>
  <si>
    <t>Deposit</t>
  </si>
  <si>
    <t>Withdrawn</t>
  </si>
  <si>
    <t>Cash deposit</t>
  </si>
  <si>
    <t>Interest</t>
  </si>
  <si>
    <t>tax on interest</t>
  </si>
  <si>
    <t>Cash Account</t>
  </si>
  <si>
    <t>Account Title</t>
  </si>
  <si>
    <t>dr</t>
  </si>
  <si>
    <t>cr</t>
  </si>
  <si>
    <t>Balance</t>
  </si>
  <si>
    <t>Opening Balance (B/F)</t>
  </si>
  <si>
    <t>Donation from Interport Maritime Ltd</t>
  </si>
  <si>
    <t>Office Rent</t>
  </si>
  <si>
    <t>Electricity Water Service Charge</t>
  </si>
  <si>
    <t>Internet Exp</t>
  </si>
  <si>
    <t>Salary expenses</t>
  </si>
  <si>
    <t>Stationary</t>
  </si>
  <si>
    <t>Annual General Meeting Expenses</t>
  </si>
  <si>
    <t>Service Charge</t>
  </si>
  <si>
    <t>Conference</t>
  </si>
  <si>
    <t>Gift</t>
  </si>
  <si>
    <t>Hotel bill</t>
  </si>
  <si>
    <t>Conveyance</t>
  </si>
  <si>
    <t>Courier</t>
  </si>
  <si>
    <t>Wages</t>
  </si>
  <si>
    <t>Food Cost</t>
  </si>
  <si>
    <t>Invitation Card</t>
  </si>
  <si>
    <t>Brochure</t>
  </si>
  <si>
    <t>Design Cost</t>
  </si>
  <si>
    <t>Creast</t>
  </si>
  <si>
    <t>Photocopy</t>
  </si>
  <si>
    <t>Card distrbution cost</t>
  </si>
  <si>
    <t>Course feasibility cost</t>
  </si>
  <si>
    <t>Venue</t>
  </si>
  <si>
    <t>Bank Interest</t>
  </si>
  <si>
    <t>Balance as on 31.12.2016</t>
  </si>
  <si>
    <t>for the period from 1st Jan'2016 - 31st Dec'2016.</t>
  </si>
  <si>
    <t>08.08.2016</t>
  </si>
  <si>
    <t>31.12.2016</t>
  </si>
  <si>
    <t>Printing Charge</t>
  </si>
  <si>
    <t>05.01.2017</t>
  </si>
  <si>
    <t>25.01.2017</t>
  </si>
  <si>
    <t>28.01.2017</t>
  </si>
  <si>
    <t>20.03.2016</t>
  </si>
  <si>
    <t>05.04.2017</t>
  </si>
  <si>
    <t>Cheque deposit</t>
  </si>
  <si>
    <t>22.06.2017</t>
  </si>
  <si>
    <t>27.06.2017</t>
  </si>
  <si>
    <t>30.06.2017</t>
  </si>
  <si>
    <t>10.08.2017</t>
  </si>
  <si>
    <t>11.08.2016</t>
  </si>
  <si>
    <t>03.11.2017</t>
  </si>
  <si>
    <t>29.11.2017</t>
  </si>
  <si>
    <t>18.12.2017</t>
  </si>
  <si>
    <t>31.12.2017</t>
  </si>
  <si>
    <t>20.02.2017</t>
  </si>
  <si>
    <t>Journal Entries</t>
  </si>
  <si>
    <t>Check</t>
  </si>
  <si>
    <t>Depreciation</t>
  </si>
  <si>
    <t>Furniture &amp; Fixture</t>
  </si>
  <si>
    <t>Computer &amp; IT Equipment</t>
  </si>
  <si>
    <t>Cash</t>
  </si>
  <si>
    <t>Service Revenue</t>
  </si>
  <si>
    <t xml:space="preserve">Bank Interest </t>
  </si>
  <si>
    <t>Direct Operating Expenses</t>
  </si>
  <si>
    <t>Suscription Paid</t>
  </si>
  <si>
    <t>Operating Expenses</t>
  </si>
  <si>
    <t>Admin Overhead</t>
  </si>
  <si>
    <t>Marketing/Promotional Overhead</t>
  </si>
  <si>
    <t>course feasibility fee</t>
  </si>
  <si>
    <t>Printing Cost:</t>
  </si>
  <si>
    <t xml:space="preserve"> Distrubution Cost</t>
  </si>
  <si>
    <t>Media Coverage cost</t>
  </si>
  <si>
    <t>Notes 4</t>
  </si>
  <si>
    <t>Schedule of Fixed Assets</t>
  </si>
  <si>
    <t>Schedule-01</t>
  </si>
  <si>
    <t>Particulars</t>
  </si>
  <si>
    <t>Cost</t>
  </si>
  <si>
    <t>During the Year</t>
  </si>
  <si>
    <t>Additions</t>
  </si>
  <si>
    <t>Sales/Transfer</t>
  </si>
  <si>
    <t>Charged</t>
  </si>
  <si>
    <t>Adjustment/ Transfer</t>
  </si>
  <si>
    <t>Total 2011                          Tk.</t>
  </si>
  <si>
    <t>Previous Year Assets were estimated in accordance with company rules &amp; regulation</t>
  </si>
  <si>
    <t>Fixed Asset at Cost:</t>
  </si>
  <si>
    <t xml:space="preserve">Addition during the year </t>
  </si>
  <si>
    <t xml:space="preserve">Sale/ Transfer during the year </t>
  </si>
  <si>
    <t>Closing Balance</t>
  </si>
  <si>
    <t>Accumulated Depreciation:</t>
  </si>
  <si>
    <t xml:space="preserve">Opening Balance </t>
  </si>
  <si>
    <t xml:space="preserve">Charged during the year </t>
  </si>
  <si>
    <t xml:space="preserve">Adjustment for sale/Transfer </t>
  </si>
  <si>
    <t>Note 5   Supplies</t>
  </si>
  <si>
    <t>Opening Balance</t>
  </si>
  <si>
    <t>Purchase</t>
  </si>
  <si>
    <t>Consumption</t>
  </si>
  <si>
    <t>Consumables</t>
  </si>
  <si>
    <t>Notes 6</t>
  </si>
  <si>
    <t>Cash &amp; Cash Equivalents</t>
  </si>
  <si>
    <t>Cash in Hand</t>
  </si>
  <si>
    <t>Note 7</t>
  </si>
  <si>
    <t>Receipt from Demand loan/ working capital loan (From honorary Secretary)</t>
  </si>
  <si>
    <t>Loan form Capt. MAK</t>
  </si>
  <si>
    <t>Note 8</t>
  </si>
  <si>
    <t>Subscription paid to london</t>
  </si>
  <si>
    <t>Exchange Rates</t>
  </si>
  <si>
    <t>GBP</t>
  </si>
  <si>
    <t>x</t>
  </si>
  <si>
    <t>Note 9</t>
  </si>
  <si>
    <t>Net Revenue</t>
  </si>
  <si>
    <t>Subscription</t>
  </si>
  <si>
    <t>As per Bank Statement &amp; Subcription received in cash</t>
  </si>
  <si>
    <t>Seminar Advertisement</t>
  </si>
  <si>
    <t>Note 10</t>
  </si>
  <si>
    <t>Subscription Paid - Note 8</t>
  </si>
  <si>
    <t>Additional Service Cost (Entertainment cost)</t>
  </si>
  <si>
    <t>Note 11</t>
  </si>
  <si>
    <t>Notes</t>
  </si>
  <si>
    <t>Administrative Overhead</t>
  </si>
  <si>
    <t>11.1.1</t>
  </si>
  <si>
    <t>11.2.1</t>
  </si>
  <si>
    <t>Depreciation (Schedule 1)</t>
  </si>
  <si>
    <t>11.1.1 Administrative Overhead</t>
  </si>
  <si>
    <t>This is arrived as Follows:</t>
  </si>
  <si>
    <t>Bank Charge</t>
  </si>
  <si>
    <t>Rent has been charged proportionately</t>
  </si>
  <si>
    <t>Electricity Water Service Charge  has been charged proportionately</t>
  </si>
  <si>
    <t>11.2.1 Marketing &amp; Promotinal Overhead</t>
  </si>
  <si>
    <t xml:space="preserve"> Seminar March'2011</t>
  </si>
  <si>
    <t>Even Management:</t>
  </si>
  <si>
    <t>Volunteers</t>
  </si>
  <si>
    <t>Course feasibility fee</t>
  </si>
  <si>
    <t>Stationary Cost:</t>
  </si>
  <si>
    <t>Operating Expenses (for Cash Flow)</t>
  </si>
  <si>
    <t>Notes to the Financial Statements</t>
  </si>
  <si>
    <t>NOTE -1: ESTABLISHMENT AND OPERATIONS.</t>
  </si>
  <si>
    <r>
      <t>a) Legal Form of the Enterprises.</t>
    </r>
    <r>
      <rPr>
        <b/>
        <sz val="10"/>
        <color indexed="11"/>
        <rFont val="Calibri"/>
        <family val="2"/>
      </rPr>
      <t xml:space="preserve"> </t>
    </r>
    <r>
      <rPr>
        <sz val="10"/>
        <color indexed="8"/>
        <rFont val="Calibri"/>
        <family val="2"/>
      </rPr>
      <t>Chartered Institute of Logistics &amp; Transport (Here in after said as the Society) is a Non-profit organization under Societies Registration Act XXI of 1860 bearing registration No S – 1921 (97) / 98. The principal activities of the Company are described in note 1(b) and (c).</t>
    </r>
  </si>
  <si>
    <r>
      <t>b) Address of Registered office of the Society.</t>
    </r>
    <r>
      <rPr>
        <b/>
        <sz val="10"/>
        <color indexed="11"/>
        <rFont val="Calibri"/>
        <family val="2"/>
      </rPr>
      <t xml:space="preserve"> </t>
    </r>
    <r>
      <rPr>
        <sz val="10"/>
        <color indexed="8"/>
        <rFont val="Calibri"/>
        <family val="2"/>
      </rPr>
      <t>The address of the registered office at 110, Kazi Nazrul Islam Avenue, Ramna, Dhaka - 1000.</t>
    </r>
  </si>
  <si>
    <r>
      <t>c) Nature of Business.</t>
    </r>
    <r>
      <rPr>
        <b/>
        <sz val="10"/>
        <color indexed="11"/>
        <rFont val="Calibri"/>
        <family val="2"/>
      </rPr>
      <t xml:space="preserve"> </t>
    </r>
    <r>
      <rPr>
        <sz val="10"/>
        <color indexed="8"/>
        <rFont val="Calibri"/>
        <family val="2"/>
      </rPr>
      <t>The society runs its operation in a rented building. Its activities and operations are to promote, encourage &amp; co-ordinate the study of science &amp; art of the transport in all its branches.</t>
    </r>
  </si>
  <si>
    <t>NOTE-2: ADOPTION OF NEW IAS/IFRS.</t>
  </si>
  <si>
    <t>The management of the Society adopted BAS-1 (Revised-2008) in the year of reporting.</t>
  </si>
  <si>
    <t>NOTE- 3: SUMMARY OF SIGNIFICANT ACCOUNTING POLICIES AND OTHER MATERIAL INFORMATION.</t>
  </si>
  <si>
    <r>
      <t>a) Statement of Compliance.</t>
    </r>
    <r>
      <rPr>
        <b/>
        <sz val="10"/>
        <color indexed="11"/>
        <rFont val="Calibri"/>
        <family val="2"/>
      </rPr>
      <t xml:space="preserve"> </t>
    </r>
    <r>
      <rPr>
        <sz val="10"/>
        <color indexed="8"/>
        <rFont val="Calibri"/>
        <family val="2"/>
      </rPr>
      <t>The financial statements have been prepared in conformity with the provisions of the Companies Act 1994.</t>
    </r>
  </si>
  <si>
    <r>
      <t>b) Basis of preparation.</t>
    </r>
    <r>
      <rPr>
        <b/>
        <sz val="10"/>
        <color indexed="11"/>
        <rFont val="Calibri"/>
        <family val="2"/>
      </rPr>
      <t xml:space="preserve"> </t>
    </r>
    <r>
      <rPr>
        <sz val="10"/>
        <color indexed="8"/>
        <rFont val="Calibri"/>
        <family val="2"/>
      </rPr>
      <t>The financial statements have been prepared in accordance with the going concern principle in accordance with the applicable Bangladesh Accounting Standards (BAS) and Bangladesh Financial Reporting Standard (BFRS) and other applicable laws and regulations and historical cost convention.</t>
    </r>
  </si>
  <si>
    <r>
      <t xml:space="preserve">c) Foreign Currency Transactions. </t>
    </r>
    <r>
      <rPr>
        <sz val="10"/>
        <color indexed="8"/>
        <rFont val="Calibri"/>
        <family val="2"/>
      </rPr>
      <t>Transactions in Foreign Currencies are translated into BDT at the rate of exchange ruling on date of transaction / average rate (in case if the documents were lost). Monetary assets and liabilities expressed in foreign currencies are translated into BDT at the rate of exchange ruling at the date of Statement of Financial Position.</t>
    </r>
  </si>
  <si>
    <r>
      <t xml:space="preserve">d) Property, plant and equipment : </t>
    </r>
    <r>
      <rPr>
        <sz val="10"/>
        <color indexed="8"/>
        <rFont val="Calibri"/>
        <family val="2"/>
      </rPr>
      <t>The fixed asset of the company shown under "Property, Plant and Equipment" as per BAS 16 is initially recorded at historical cost. Historical cost includes its purchase price and any directly attributed cost of bringing the asset to its working condition for its intended use inclusive of inward freight, duties, non-refundable taxes and (a) the cost of site preparation; (b) initial delivery and handling costs; (c) installation costs; (d) professional fees such as for architects and engineers; and (e) the estimated cost of dismantling and removing the asset and restoring the site, to the extent applicable in line with the provisions under 'BAS 37: Provisions, Contingent Liabilities and Contingent Assets'. Subsequent costs are included in the asset's carrying amount or recognized as a separate asset, as appropriate, only when it is probable that future economic benefits associated with the item will flow to the entity and the cost of the item can be measured reliably. All other repairs and maintenance costs are charged to the income statement during the financial period in which they are incurred.</t>
    </r>
  </si>
  <si>
    <r>
      <t xml:space="preserve">e) Cash flow statement: </t>
    </r>
    <r>
      <rPr>
        <sz val="10"/>
        <color indexed="8"/>
        <rFont val="Calibri"/>
        <family val="2"/>
      </rPr>
      <t>Cash flow statement is prepared principally in accordance with BAS-7 and the cash flow from the operating activities</t>
    </r>
  </si>
  <si>
    <t>has been presented under the direct method.</t>
  </si>
  <si>
    <r>
      <t xml:space="preserve">f) Finance expenses: </t>
    </r>
    <r>
      <rPr>
        <sz val="10"/>
        <color indexed="8"/>
        <rFont val="Calibri"/>
        <family val="2"/>
      </rPr>
      <t>Finance expenses comprise interest expenses on term loan, overdraft, and bank charges. All finance expenses are recognized in the income statement.</t>
    </r>
  </si>
  <si>
    <r>
      <t xml:space="preserve">g) Cash and cash equivalents: </t>
    </r>
    <r>
      <rPr>
        <sz val="10"/>
        <color indexed="8"/>
        <rFont val="Calibri"/>
        <family val="2"/>
      </rPr>
      <t>This comprises cash in hand, deposits held at call with banks, other short-term highly liquid investments with original maturities of three months or less, and bank overdrafts. Bank overdrafts are shown in current liabilities on the balance sheet.</t>
    </r>
  </si>
  <si>
    <r>
      <t xml:space="preserve">h) Depreciation: </t>
    </r>
    <r>
      <rPr>
        <sz val="10"/>
        <color indexed="8"/>
        <rFont val="Calibri"/>
        <family val="2"/>
      </rPr>
      <t>Land is held on a freehold basis and is not depreciated considering its useful unlimited life. In respect of all other fixed assets, depreciation is provided on straight line method to amortize the cost of the assets after commissioning, over their expected useful life. Depreciation is charged on additions to fixed assets from the month of capitalization and no depreciation is provided from the month of retirement. The annual depreciation rates applicable to different category of assets are:</t>
    </r>
  </si>
  <si>
    <t>Computer &amp; IT equipment : 30%</t>
  </si>
  <si>
    <t>Furniture &amp; fixture : 10%</t>
  </si>
  <si>
    <r>
      <t xml:space="preserve">i) Use of estimates and judgments: </t>
    </r>
    <r>
      <rPr>
        <sz val="10"/>
        <color indexed="8"/>
        <rFont val="Calibri"/>
        <family val="2"/>
      </rPr>
      <t>The preparation of financial statements requires management to make judgments, estimates and assumptions that affect the application of accounting policies and the reported amounts of assets, liabilities, income and expenses. The estimates and the associated assumptions are based on historical experience and various other factors that are believed to be reasonable under the circumstances the result of which form the basis of making judgments about the carrying values of assets and liabilities that are not readily apparent from other sources. Actual results may differ from these estimates. Estimates and underlying assumptions are reviewed on an ongoing basis. Revisions to accounting estimates are recognized in the period in which the estimates is revised if the revision affects only that period ,or in the period of revision and future periods if the revision affects both current and future periods.</t>
    </r>
  </si>
  <si>
    <r>
      <t xml:space="preserve">j) Reporting period: </t>
    </r>
    <r>
      <rPr>
        <sz val="10"/>
        <color indexed="8"/>
        <rFont val="Calibri"/>
        <family val="2"/>
      </rPr>
      <t xml:space="preserve">The financial statements of the company have been prepared for the period from </t>
    </r>
  </si>
  <si>
    <t>Adjustment/      Transfer</t>
  </si>
  <si>
    <t>Chartered Institute of Logistics &amp; Transport</t>
  </si>
  <si>
    <t>Statement of Cash Flow</t>
  </si>
  <si>
    <t>Cash flows from Operating Activities:</t>
  </si>
  <si>
    <t>Cash Received from Subscription, Advertisement &amp; Donation</t>
  </si>
  <si>
    <t>Cash from non Operating Activities (Bank Interest)</t>
  </si>
  <si>
    <t>Cash Paid for Direct Operating Expenses</t>
  </si>
  <si>
    <t>Cash Paid for Operating Expenses</t>
  </si>
  <si>
    <t>Net Cash Flows from Operating Activities</t>
  </si>
  <si>
    <t>Cash flows from investing activities:</t>
  </si>
  <si>
    <t>Acquisition of property, plant &amp; equipment</t>
  </si>
  <si>
    <t>Net cash used in investing activities</t>
  </si>
  <si>
    <t>Cash flows from financing activities:</t>
  </si>
  <si>
    <t>Receipt from Demand loan/ working capital loan</t>
  </si>
  <si>
    <t>Net Cash used in Financing Activities</t>
  </si>
  <si>
    <t>Net increase/(decrease) in cash and cash equivalent:</t>
  </si>
  <si>
    <t>Opening cash and cash equivalents</t>
  </si>
  <si>
    <t>Closing cash and cash equivalents</t>
  </si>
  <si>
    <t>The attached notes from 1 to 11 form an integral part of these accounts and should be read in conjunction therewith</t>
  </si>
  <si>
    <t>For and on behalf of the Executive Committee of Chartered Institute of Logistics &amp; Transport</t>
  </si>
  <si>
    <t>______________________________________</t>
  </si>
  <si>
    <t>_____________________________</t>
  </si>
  <si>
    <t>Mohiuddin Abdul Kadir</t>
  </si>
  <si>
    <t>Karar Mahmudul Hassan</t>
  </si>
  <si>
    <t>Secretary</t>
  </si>
  <si>
    <t>President</t>
  </si>
  <si>
    <t>Statement of Changes in Equity</t>
  </si>
  <si>
    <t>For the year ended  31st  December 2015</t>
  </si>
  <si>
    <t>Owners Equity</t>
  </si>
  <si>
    <t>General Reserve &amp; Surplus</t>
  </si>
  <si>
    <t>Total Taka</t>
  </si>
  <si>
    <t>Net Profit/Loss for the year 2014</t>
  </si>
  <si>
    <t>As at December 31, 2015             Tk.</t>
  </si>
  <si>
    <t>______________________________</t>
  </si>
  <si>
    <t>For the year ended 31st  December 2014</t>
  </si>
  <si>
    <t>Net Profit/Loss for the year 2013</t>
  </si>
  <si>
    <t>As at December 31, 2014             Tk.</t>
  </si>
  <si>
    <t xml:space="preserve">            Md. Hafizur Rahman</t>
  </si>
  <si>
    <t xml:space="preserve">                  Treasurer</t>
  </si>
  <si>
    <t>For the year ended 31st  December 2013</t>
  </si>
  <si>
    <t>Net Profit/Loss for the year 2012</t>
  </si>
  <si>
    <t>As at December 31, 2013             Tk.</t>
  </si>
  <si>
    <t>For the year ended  31st  December 2012</t>
  </si>
  <si>
    <t>Net Profit/Loss for the year 2011</t>
  </si>
  <si>
    <t>As at December 31, 2012           Tk.</t>
  </si>
  <si>
    <t>For the year ended 31st  December 2011</t>
  </si>
  <si>
    <t>As at December 31, 2010</t>
  </si>
  <si>
    <t>As at December 31, 2011           Tk.</t>
  </si>
  <si>
    <t xml:space="preserve">         ____________________</t>
  </si>
  <si>
    <t>Karar Mahmudul Hasan</t>
  </si>
  <si>
    <t>For the year ended 31st  December 2010</t>
  </si>
  <si>
    <t>Net Profit/Loss for the year 2010</t>
  </si>
  <si>
    <t>As at December 31, 2010           Tk.</t>
  </si>
  <si>
    <t>Vice President</t>
  </si>
  <si>
    <t>Statement of Comprehensive Income</t>
  </si>
  <si>
    <t>Other Income (Interest on Bank deposit)</t>
  </si>
  <si>
    <t>Gross Profit</t>
  </si>
  <si>
    <t>Net Profit</t>
  </si>
  <si>
    <t>(Transferred to the Statement of Changes in Equity)</t>
  </si>
  <si>
    <t>____________________________________________</t>
  </si>
  <si>
    <t xml:space="preserve">                                                                               </t>
  </si>
  <si>
    <t>Statement of Financial Position</t>
  </si>
  <si>
    <t>Asset</t>
  </si>
  <si>
    <t>Non Current Assets</t>
  </si>
  <si>
    <t>Asset at cost less depreciation</t>
  </si>
  <si>
    <t>Current Assets</t>
  </si>
  <si>
    <t>Supplies</t>
  </si>
  <si>
    <t>Cash and cash equivalents</t>
  </si>
  <si>
    <t>Accrued Donation</t>
  </si>
  <si>
    <t>Total assets</t>
  </si>
  <si>
    <t>Equity and liabilities</t>
  </si>
  <si>
    <t>Owners' equity</t>
  </si>
  <si>
    <t>Profit incured during the year</t>
  </si>
  <si>
    <t>Non current liabilities</t>
  </si>
  <si>
    <t>Long Term Liabilities</t>
  </si>
  <si>
    <t>Current liabilities</t>
  </si>
  <si>
    <t>Short term bank loan</t>
  </si>
  <si>
    <t>Accrued Media Conerage cost</t>
  </si>
  <si>
    <t>Total Liabilities</t>
  </si>
  <si>
    <t>Total equity and liabilities</t>
  </si>
  <si>
    <t>________________________________________</t>
  </si>
  <si>
    <t>As of 31 December 2016</t>
  </si>
  <si>
    <t>For the year ended 31 December 2016</t>
  </si>
  <si>
    <t>For the year ended December 31, 2016.</t>
  </si>
  <si>
    <t xml:space="preserve">                                   01 January 2016 to 31 December 2016.</t>
  </si>
  <si>
    <t>At 1st January 2016</t>
  </si>
  <si>
    <t>As at 31 Dec 2016</t>
  </si>
  <si>
    <t>At 31 Dec 2016</t>
  </si>
  <si>
    <t>Written
Down Value
as at
31 December
2016</t>
  </si>
  <si>
    <t>Total 2016                          Tk.</t>
  </si>
  <si>
    <t>Bank Balance 31 December 2016</t>
  </si>
  <si>
    <t>For the year ended  31st  December 2016</t>
  </si>
  <si>
    <t>Net Profit/Loss for the year 2015</t>
  </si>
  <si>
    <t>As at December 31, 2016             Tk.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</si>
</sst>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409]d\-mmm\-yy;@"/>
    <numFmt numFmtId="166" formatCode="0_);\(0\)"/>
  </numFmts>
  <fonts count="24" x14ac:knownFonts="1">
    <font>
      <sz val="11"/>
      <color theme="1"/>
      <name val="Calibri"/>
      <family val="2"/>
      <scheme val="minor"/>
    </font>
    <font>
      <sz val="11"/>
      <color theme="1"/>
      <name val="Calibri"/>
      <family val="2"/>
      <scheme val="minor"/>
    </font>
    <font>
      <sz val="10"/>
      <name val="Arial"/>
    </font>
    <font>
      <sz val="10"/>
      <name val="Calibri"/>
      <family val="2"/>
      <scheme val="minor"/>
    </font>
    <font>
      <b/>
      <sz val="10"/>
      <name val="Calibri"/>
      <family val="2"/>
      <scheme val="minor"/>
    </font>
    <font>
      <b/>
      <sz val="11"/>
      <color theme="1"/>
      <name val="Calibri"/>
      <family val="2"/>
      <scheme val="minor"/>
    </font>
    <font>
      <sz val="11"/>
      <name val="Calibri"/>
      <family val="2"/>
      <scheme val="minor"/>
    </font>
    <font>
      <b/>
      <sz val="10"/>
      <name val="Arial"/>
      <family val="2"/>
    </font>
    <font>
      <b/>
      <sz val="18"/>
      <name val="Brush Script MT"/>
      <family val="4"/>
    </font>
    <font>
      <sz val="10"/>
      <name val="Arial"/>
      <family val="2"/>
    </font>
    <font>
      <b/>
      <sz val="11"/>
      <name val="Calibri"/>
      <family val="2"/>
      <scheme val="minor"/>
    </font>
    <font>
      <b/>
      <sz val="14"/>
      <color theme="1"/>
      <name val="Calibri"/>
      <family val="2"/>
      <scheme val="minor"/>
    </font>
    <font>
      <b/>
      <sz val="14"/>
      <color rgb="FF008392"/>
      <name val="Calibri"/>
      <family val="2"/>
      <scheme val="minor"/>
    </font>
    <font>
      <sz val="12"/>
      <color rgb="FF000000"/>
      <name val="Calibri"/>
      <family val="2"/>
      <scheme val="minor"/>
    </font>
    <font>
      <b/>
      <sz val="10"/>
      <color rgb="FF8DB3E2"/>
      <name val="Calibri"/>
      <family val="2"/>
      <scheme val="minor"/>
    </font>
    <font>
      <b/>
      <sz val="10"/>
      <color rgb="FF33FF00"/>
      <name val="Calibri"/>
      <family val="2"/>
      <scheme val="minor"/>
    </font>
    <font>
      <b/>
      <sz val="10"/>
      <color rgb="FF92D050"/>
      <name val="Calibri"/>
      <family val="2"/>
      <scheme val="minor"/>
    </font>
    <font>
      <b/>
      <sz val="10"/>
      <color indexed="11"/>
      <name val="Calibri"/>
      <family val="2"/>
    </font>
    <font>
      <sz val="10"/>
      <color indexed="8"/>
      <name val="Calibri"/>
      <family val="2"/>
    </font>
    <font>
      <sz val="10"/>
      <color rgb="FF000000"/>
      <name val="Calibri"/>
      <family val="2"/>
      <scheme val="minor"/>
    </font>
    <font>
      <b/>
      <sz val="10"/>
      <color rgb="FF00FFFF"/>
      <name val="Calibri"/>
      <family val="2"/>
      <scheme val="minor"/>
    </font>
    <font>
      <sz val="10"/>
      <color rgb="FF333333"/>
      <name val="Calibri"/>
      <family val="2"/>
      <scheme val="minor"/>
    </font>
    <font>
      <sz val="10"/>
      <color rgb="FF333333"/>
      <name val="Garamond"/>
      <family val="1"/>
    </font>
    <font>
      <sz val="11"/>
      <name val="Calibri"/>
      <family val="2"/>
    </font>
  </fonts>
  <fills count="11">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2"/>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322">
    <xf numFmtId="0" fontId="0" fillId="0" borderId="0" xfId="0"/>
    <xf numFmtId="0" fontId="3" fillId="0" borderId="0" xfId="2" applyFont="1"/>
    <xf numFmtId="0" fontId="2" fillId="0" borderId="0" xfId="2"/>
    <xf numFmtId="0" fontId="4" fillId="0" borderId="0" xfId="2" applyFont="1"/>
    <xf numFmtId="0" fontId="4" fillId="0" borderId="0" xfId="2" applyFont="1" applyAlignment="1">
      <alignment horizontal="center"/>
    </xf>
    <xf numFmtId="0" fontId="3" fillId="0" borderId="0" xfId="2" applyFont="1" applyAlignment="1">
      <alignment horizontal="left"/>
    </xf>
    <xf numFmtId="164" fontId="3" fillId="0" borderId="0" xfId="3" applyNumberFormat="1" applyFont="1"/>
    <xf numFmtId="164" fontId="3" fillId="0" borderId="0" xfId="2" applyNumberFormat="1" applyFont="1"/>
    <xf numFmtId="164" fontId="4" fillId="0" borderId="0" xfId="3" applyNumberFormat="1" applyFont="1"/>
    <xf numFmtId="0" fontId="3" fillId="0" borderId="4" xfId="2" applyFont="1" applyBorder="1"/>
    <xf numFmtId="0" fontId="4" fillId="0" borderId="0" xfId="2" applyFont="1" applyBorder="1" applyAlignment="1">
      <alignment horizontal="center"/>
    </xf>
    <xf numFmtId="0" fontId="4" fillId="0" borderId="0" xfId="2" applyFont="1" applyBorder="1"/>
    <xf numFmtId="0" fontId="4" fillId="0" borderId="0" xfId="2" applyFont="1" applyBorder="1" applyAlignment="1">
      <alignment horizontal="center" vertical="center"/>
    </xf>
    <xf numFmtId="0" fontId="4" fillId="0" borderId="5" xfId="2" applyFont="1" applyBorder="1" applyAlignment="1">
      <alignment horizontal="center" vertical="center"/>
    </xf>
    <xf numFmtId="0" fontId="3" fillId="0" borderId="0" xfId="2" applyFont="1" applyBorder="1"/>
    <xf numFmtId="164" fontId="3" fillId="0" borderId="0" xfId="3" applyNumberFormat="1" applyFont="1" applyBorder="1"/>
    <xf numFmtId="164" fontId="3" fillId="0" borderId="5" xfId="3" applyNumberFormat="1" applyFont="1" applyBorder="1"/>
    <xf numFmtId="164" fontId="3" fillId="3" borderId="0" xfId="3" applyNumberFormat="1" applyFont="1" applyFill="1" applyBorder="1"/>
    <xf numFmtId="0" fontId="3" fillId="0" borderId="0" xfId="2" applyFont="1" applyFill="1" applyBorder="1"/>
    <xf numFmtId="0" fontId="1" fillId="0" borderId="0" xfId="2" applyFont="1" applyBorder="1"/>
    <xf numFmtId="0" fontId="3" fillId="0" borderId="6" xfId="2" applyFont="1" applyBorder="1"/>
    <xf numFmtId="0" fontId="3" fillId="0" borderId="7" xfId="2" applyFont="1" applyFill="1" applyBorder="1"/>
    <xf numFmtId="0" fontId="3" fillId="0" borderId="7" xfId="2" applyFont="1" applyBorder="1"/>
    <xf numFmtId="164" fontId="3" fillId="0" borderId="7" xfId="3" applyNumberFormat="1" applyFont="1" applyBorder="1"/>
    <xf numFmtId="164" fontId="3" fillId="4" borderId="8" xfId="3" applyNumberFormat="1" applyFont="1" applyFill="1" applyBorder="1"/>
    <xf numFmtId="164" fontId="0" fillId="0" borderId="0" xfId="3" applyNumberFormat="1" applyFont="1"/>
    <xf numFmtId="0" fontId="6" fillId="0" borderId="0" xfId="2" applyFont="1" applyBorder="1"/>
    <xf numFmtId="0" fontId="5" fillId="0" borderId="0" xfId="2" applyFont="1" applyBorder="1"/>
    <xf numFmtId="164" fontId="3" fillId="3" borderId="0" xfId="3" applyNumberFormat="1" applyFont="1" applyFill="1"/>
    <xf numFmtId="0" fontId="7" fillId="0" borderId="0" xfId="2" applyFont="1"/>
    <xf numFmtId="0" fontId="8" fillId="0" borderId="0" xfId="2" applyFont="1"/>
    <xf numFmtId="0" fontId="9" fillId="5" borderId="15" xfId="2" applyFont="1" applyFill="1" applyBorder="1" applyAlignment="1">
      <alignment horizontal="center" vertical="center"/>
    </xf>
    <xf numFmtId="0" fontId="9" fillId="5" borderId="15" xfId="2" applyFont="1" applyFill="1" applyBorder="1" applyAlignment="1">
      <alignment horizontal="center" vertical="top" wrapText="1"/>
    </xf>
    <xf numFmtId="0" fontId="9" fillId="5" borderId="9" xfId="2" applyFont="1" applyFill="1" applyBorder="1"/>
    <xf numFmtId="164" fontId="9" fillId="5" borderId="9" xfId="3" applyNumberFormat="1" applyFont="1" applyFill="1" applyBorder="1"/>
    <xf numFmtId="0" fontId="9" fillId="5" borderId="13" xfId="2" applyFont="1" applyFill="1" applyBorder="1"/>
    <xf numFmtId="164" fontId="9" fillId="5" borderId="13" xfId="3" applyNumberFormat="1" applyFont="1" applyFill="1" applyBorder="1"/>
    <xf numFmtId="0" fontId="9" fillId="5" borderId="15" xfId="2" applyFont="1" applyFill="1" applyBorder="1"/>
    <xf numFmtId="164" fontId="9" fillId="5" borderId="15" xfId="3" applyNumberFormat="1" applyFont="1" applyFill="1" applyBorder="1"/>
    <xf numFmtId="0" fontId="9" fillId="0" borderId="0" xfId="2" applyFont="1"/>
    <xf numFmtId="164" fontId="2" fillId="0" borderId="0" xfId="2" applyNumberFormat="1"/>
    <xf numFmtId="0" fontId="10" fillId="0" borderId="0" xfId="2" applyFont="1"/>
    <xf numFmtId="164" fontId="6" fillId="0" borderId="0" xfId="3" applyNumberFormat="1" applyFont="1"/>
    <xf numFmtId="15" fontId="10" fillId="0" borderId="0" xfId="2" applyNumberFormat="1" applyFont="1"/>
    <xf numFmtId="0" fontId="6" fillId="0" borderId="0" xfId="2" applyFont="1"/>
    <xf numFmtId="43" fontId="6" fillId="0" borderId="0" xfId="3" applyFont="1"/>
    <xf numFmtId="164" fontId="6" fillId="0" borderId="16" xfId="2" applyNumberFormat="1" applyFont="1" applyBorder="1"/>
    <xf numFmtId="3" fontId="6" fillId="0" borderId="0" xfId="2" applyNumberFormat="1" applyFont="1"/>
    <xf numFmtId="0" fontId="10" fillId="0" borderId="0" xfId="2" applyFont="1" applyAlignment="1">
      <alignment horizontal="center" vertical="center" wrapText="1"/>
    </xf>
    <xf numFmtId="0" fontId="10" fillId="0" borderId="0" xfId="2" applyFont="1" applyAlignment="1">
      <alignment horizontal="center" vertical="center"/>
    </xf>
    <xf numFmtId="164" fontId="1" fillId="6" borderId="0" xfId="3" applyNumberFormat="1" applyFont="1" applyFill="1" applyBorder="1"/>
    <xf numFmtId="43" fontId="1" fillId="0" borderId="0" xfId="3" applyFont="1" applyBorder="1"/>
    <xf numFmtId="164" fontId="1" fillId="0" borderId="16" xfId="3" applyNumberFormat="1" applyFont="1" applyBorder="1"/>
    <xf numFmtId="0" fontId="10" fillId="0" borderId="0" xfId="2" applyFont="1" applyBorder="1" applyAlignment="1">
      <alignment horizontal="left"/>
    </xf>
    <xf numFmtId="43" fontId="1" fillId="0" borderId="16" xfId="3" applyFont="1" applyBorder="1"/>
    <xf numFmtId="164" fontId="10" fillId="0" borderId="0" xfId="3" applyNumberFormat="1" applyFont="1" applyAlignment="1">
      <alignment horizontal="center"/>
    </xf>
    <xf numFmtId="164" fontId="6" fillId="0" borderId="0" xfId="2" applyNumberFormat="1" applyFont="1"/>
    <xf numFmtId="0" fontId="10" fillId="0" borderId="0" xfId="2" applyFont="1" applyBorder="1"/>
    <xf numFmtId="0" fontId="6" fillId="0" borderId="0" xfId="2" applyFont="1" applyBorder="1" applyAlignment="1">
      <alignment horizontal="center"/>
    </xf>
    <xf numFmtId="164" fontId="6" fillId="0" borderId="0" xfId="3" applyNumberFormat="1" applyFont="1" applyFill="1" applyBorder="1"/>
    <xf numFmtId="164" fontId="6" fillId="0" borderId="0" xfId="2" applyNumberFormat="1" applyFont="1" applyBorder="1"/>
    <xf numFmtId="0" fontId="10" fillId="0" borderId="0" xfId="2" applyFont="1" applyAlignment="1">
      <alignment horizontal="center"/>
    </xf>
    <xf numFmtId="0" fontId="10" fillId="0" borderId="0" xfId="2" applyFont="1" applyAlignment="1"/>
    <xf numFmtId="0" fontId="6" fillId="0" borderId="0" xfId="2" applyFont="1" applyAlignment="1">
      <alignment horizontal="right"/>
    </xf>
    <xf numFmtId="0" fontId="6" fillId="0" borderId="0" xfId="2" applyFont="1" applyAlignment="1">
      <alignment vertical="center" wrapText="1"/>
    </xf>
    <xf numFmtId="164" fontId="6" fillId="0" borderId="0" xfId="3" applyNumberFormat="1" applyFont="1" applyAlignment="1">
      <alignment horizontal="center" vertical="center" wrapText="1"/>
    </xf>
    <xf numFmtId="0" fontId="6" fillId="0" borderId="0" xfId="2" applyFont="1" applyAlignment="1">
      <alignment horizontal="left" wrapText="1"/>
    </xf>
    <xf numFmtId="0" fontId="6" fillId="0" borderId="0" xfId="2" applyFont="1" applyAlignment="1">
      <alignment horizontal="left" vertical="center" wrapText="1"/>
    </xf>
    <xf numFmtId="0" fontId="6" fillId="0" borderId="0" xfId="2" applyFont="1" applyAlignment="1">
      <alignment wrapText="1"/>
    </xf>
    <xf numFmtId="164" fontId="6" fillId="0" borderId="16" xfId="3" applyNumberFormat="1" applyFont="1" applyBorder="1"/>
    <xf numFmtId="165" fontId="11" fillId="0" borderId="0" xfId="2" applyNumberFormat="1" applyFont="1" applyBorder="1" applyAlignment="1"/>
    <xf numFmtId="165" fontId="5" fillId="0" borderId="0" xfId="2" applyNumberFormat="1" applyFont="1" applyBorder="1" applyAlignment="1"/>
    <xf numFmtId="0" fontId="5" fillId="0" borderId="0" xfId="2" applyFont="1" applyBorder="1" applyAlignment="1">
      <alignment horizontal="center"/>
    </xf>
    <xf numFmtId="165" fontId="5" fillId="0" borderId="0" xfId="2" applyNumberFormat="1" applyFont="1" applyBorder="1" applyAlignment="1">
      <alignment horizontal="center"/>
    </xf>
    <xf numFmtId="165" fontId="6" fillId="0" borderId="0" xfId="2" applyNumberFormat="1" applyFont="1" applyBorder="1"/>
    <xf numFmtId="0" fontId="6" fillId="0" borderId="0" xfId="2" applyFont="1" applyFill="1" applyBorder="1"/>
    <xf numFmtId="164" fontId="6" fillId="3" borderId="0" xfId="3" applyNumberFormat="1" applyFont="1" applyFill="1"/>
    <xf numFmtId="0" fontId="2" fillId="0" borderId="0" xfId="2" applyBorder="1"/>
    <xf numFmtId="43" fontId="6" fillId="0" borderId="0" xfId="2" applyNumberFormat="1" applyFont="1" applyBorder="1"/>
    <xf numFmtId="0" fontId="10" fillId="0" borderId="0" xfId="2" applyFont="1" applyAlignment="1">
      <alignment wrapText="1"/>
    </xf>
    <xf numFmtId="164" fontId="6" fillId="0" borderId="17" xfId="2" applyNumberFormat="1" applyFont="1" applyBorder="1"/>
    <xf numFmtId="0" fontId="12" fillId="0" borderId="0" xfId="2" applyFont="1"/>
    <xf numFmtId="0" fontId="13" fillId="0" borderId="0" xfId="2" applyFont="1" applyAlignment="1">
      <alignment horizontal="justify"/>
    </xf>
    <xf numFmtId="0" fontId="14" fillId="0" borderId="0" xfId="2" applyFont="1" applyAlignment="1">
      <alignment horizontal="justify"/>
    </xf>
    <xf numFmtId="0" fontId="15" fillId="0" borderId="0" xfId="2" applyFont="1" applyAlignment="1">
      <alignment horizontal="justify"/>
    </xf>
    <xf numFmtId="0" fontId="16" fillId="0" borderId="0" xfId="2" applyFont="1" applyAlignment="1">
      <alignment horizontal="justify"/>
    </xf>
    <xf numFmtId="0" fontId="19" fillId="0" borderId="0" xfId="2" applyFont="1" applyAlignment="1">
      <alignment horizontal="justify"/>
    </xf>
    <xf numFmtId="0" fontId="20" fillId="0" borderId="0" xfId="2" applyFont="1" applyAlignment="1">
      <alignment horizontal="justify"/>
    </xf>
    <xf numFmtId="0" fontId="21" fillId="0" borderId="0" xfId="2" applyFont="1"/>
    <xf numFmtId="0" fontId="22" fillId="0" borderId="0" xfId="2" applyFont="1"/>
    <xf numFmtId="0" fontId="23" fillId="0" borderId="0" xfId="2" applyFont="1"/>
    <xf numFmtId="0" fontId="6" fillId="5" borderId="15" xfId="2" applyFont="1" applyFill="1" applyBorder="1" applyAlignment="1">
      <alignment horizontal="center" vertical="center"/>
    </xf>
    <xf numFmtId="0" fontId="6" fillId="5" borderId="15" xfId="2" applyFont="1" applyFill="1" applyBorder="1" applyAlignment="1">
      <alignment horizontal="center" vertical="top" wrapText="1"/>
    </xf>
    <xf numFmtId="0" fontId="6" fillId="5" borderId="28" xfId="2" applyFont="1" applyFill="1" applyBorder="1"/>
    <xf numFmtId="164" fontId="6" fillId="5" borderId="9" xfId="3" applyNumberFormat="1" applyFont="1" applyFill="1" applyBorder="1"/>
    <xf numFmtId="164" fontId="6" fillId="5" borderId="29" xfId="3" applyNumberFormat="1" applyFont="1" applyFill="1" applyBorder="1"/>
    <xf numFmtId="0" fontId="6" fillId="5" borderId="24" xfId="2" applyFont="1" applyFill="1" applyBorder="1"/>
    <xf numFmtId="164" fontId="6" fillId="5" borderId="13" xfId="3" applyNumberFormat="1" applyFont="1" applyFill="1" applyBorder="1"/>
    <xf numFmtId="164" fontId="6" fillId="5" borderId="25" xfId="3" applyNumberFormat="1" applyFont="1" applyFill="1" applyBorder="1"/>
    <xf numFmtId="0" fontId="6" fillId="5" borderId="30" xfId="2" applyFont="1" applyFill="1" applyBorder="1"/>
    <xf numFmtId="164" fontId="6" fillId="5" borderId="31" xfId="3" applyNumberFormat="1" applyFont="1" applyFill="1" applyBorder="1"/>
    <xf numFmtId="164" fontId="6" fillId="5" borderId="32" xfId="3" applyNumberFormat="1" applyFont="1" applyFill="1" applyBorder="1"/>
    <xf numFmtId="0" fontId="6" fillId="0" borderId="1" xfId="2" applyFont="1" applyBorder="1"/>
    <xf numFmtId="0" fontId="6" fillId="0" borderId="2" xfId="2" applyFont="1" applyBorder="1"/>
    <xf numFmtId="164" fontId="6" fillId="0" borderId="2" xfId="3" applyNumberFormat="1" applyFont="1" applyBorder="1"/>
    <xf numFmtId="0" fontId="6" fillId="0" borderId="33" xfId="3" applyNumberFormat="1" applyFont="1" applyBorder="1" applyAlignment="1">
      <alignment horizontal="center"/>
    </xf>
    <xf numFmtId="0" fontId="6" fillId="5" borderId="33" xfId="3" applyNumberFormat="1" applyFont="1" applyFill="1" applyBorder="1" applyAlignment="1">
      <alignment horizontal="center"/>
    </xf>
    <xf numFmtId="166" fontId="6" fillId="7" borderId="33" xfId="3" applyNumberFormat="1" applyFont="1" applyFill="1" applyBorder="1" applyAlignment="1">
      <alignment horizontal="center"/>
    </xf>
    <xf numFmtId="166" fontId="6" fillId="4" borderId="33" xfId="3" applyNumberFormat="1" applyFont="1" applyFill="1" applyBorder="1" applyAlignment="1">
      <alignment horizontal="center"/>
    </xf>
    <xf numFmtId="0" fontId="10" fillId="0" borderId="4" xfId="2" applyFont="1" applyBorder="1"/>
    <xf numFmtId="164" fontId="10" fillId="0" borderId="0" xfId="3" applyNumberFormat="1" applyFont="1" applyBorder="1" applyAlignment="1">
      <alignment horizontal="center"/>
    </xf>
    <xf numFmtId="164" fontId="10" fillId="0" borderId="34" xfId="3" applyNumberFormat="1" applyFont="1" applyBorder="1" applyAlignment="1">
      <alignment horizontal="center"/>
    </xf>
    <xf numFmtId="164" fontId="10" fillId="5" borderId="34" xfId="3" applyNumberFormat="1" applyFont="1" applyFill="1" applyBorder="1" applyAlignment="1">
      <alignment horizontal="center"/>
    </xf>
    <xf numFmtId="166" fontId="10" fillId="7" borderId="34" xfId="3" applyNumberFormat="1" applyFont="1" applyFill="1" applyBorder="1" applyAlignment="1">
      <alignment horizontal="center"/>
    </xf>
    <xf numFmtId="166" fontId="10" fillId="4" borderId="34" xfId="3" applyNumberFormat="1" applyFont="1" applyFill="1" applyBorder="1" applyAlignment="1">
      <alignment horizontal="center"/>
    </xf>
    <xf numFmtId="0" fontId="6" fillId="0" borderId="4" xfId="2" applyFont="1" applyBorder="1"/>
    <xf numFmtId="0" fontId="6" fillId="0" borderId="0" xfId="2" applyFont="1" applyBorder="1" applyAlignment="1">
      <alignment horizontal="left"/>
    </xf>
    <xf numFmtId="164" fontId="6" fillId="0" borderId="35" xfId="3" applyNumberFormat="1" applyFont="1" applyBorder="1" applyAlignment="1">
      <alignment horizontal="center"/>
    </xf>
    <xf numFmtId="164" fontId="6" fillId="5" borderId="36" xfId="3" applyNumberFormat="1" applyFont="1" applyFill="1" applyBorder="1"/>
    <xf numFmtId="164" fontId="6" fillId="7" borderId="35" xfId="3" applyNumberFormat="1" applyFont="1" applyFill="1" applyBorder="1"/>
    <xf numFmtId="164" fontId="6" fillId="4" borderId="35" xfId="3" applyNumberFormat="1" applyFont="1" applyFill="1" applyBorder="1"/>
    <xf numFmtId="164" fontId="6" fillId="5" borderId="35" xfId="3" applyNumberFormat="1" applyFont="1" applyFill="1" applyBorder="1"/>
    <xf numFmtId="164" fontId="6" fillId="5" borderId="34" xfId="3" applyNumberFormat="1" applyFont="1" applyFill="1" applyBorder="1"/>
    <xf numFmtId="164" fontId="6" fillId="7" borderId="34" xfId="3" applyNumberFormat="1" applyFont="1" applyFill="1" applyBorder="1"/>
    <xf numFmtId="164" fontId="6" fillId="4" borderId="34" xfId="3" applyNumberFormat="1" applyFont="1" applyFill="1" applyBorder="1"/>
    <xf numFmtId="0" fontId="10" fillId="0" borderId="4" xfId="2" applyFont="1" applyBorder="1" applyAlignment="1">
      <alignment horizontal="left"/>
    </xf>
    <xf numFmtId="0" fontId="10" fillId="0" borderId="0" xfId="2" applyFont="1" applyBorder="1" applyAlignment="1">
      <alignment horizontal="right"/>
    </xf>
    <xf numFmtId="164" fontId="6" fillId="0" borderId="37" xfId="2" applyNumberFormat="1" applyFont="1" applyBorder="1" applyAlignment="1">
      <alignment horizontal="center"/>
    </xf>
    <xf numFmtId="164" fontId="6" fillId="5" borderId="37" xfId="3" applyNumberFormat="1" applyFont="1" applyFill="1" applyBorder="1"/>
    <xf numFmtId="164" fontId="6" fillId="7" borderId="37" xfId="2" applyNumberFormat="1" applyFont="1" applyFill="1" applyBorder="1"/>
    <xf numFmtId="0" fontId="10" fillId="0" borderId="4" xfId="2" applyFont="1" applyBorder="1" applyAlignment="1">
      <alignment horizontal="right"/>
    </xf>
    <xf numFmtId="0" fontId="6" fillId="0" borderId="35" xfId="2" applyFont="1" applyBorder="1" applyAlignment="1">
      <alignment horizontal="center"/>
    </xf>
    <xf numFmtId="0" fontId="6" fillId="7" borderId="35" xfId="2" applyFont="1" applyFill="1" applyBorder="1"/>
    <xf numFmtId="0" fontId="6" fillId="4" borderId="35" xfId="2" applyFont="1" applyFill="1" applyBorder="1"/>
    <xf numFmtId="0" fontId="6" fillId="7" borderId="34" xfId="2" applyFont="1" applyFill="1" applyBorder="1"/>
    <xf numFmtId="0" fontId="6" fillId="4" borderId="34" xfId="2" applyFont="1" applyFill="1" applyBorder="1"/>
    <xf numFmtId="0" fontId="6" fillId="7" borderId="37" xfId="2" applyFont="1" applyFill="1" applyBorder="1"/>
    <xf numFmtId="0" fontId="6" fillId="4" borderId="37" xfId="2" applyFont="1" applyFill="1" applyBorder="1"/>
    <xf numFmtId="164" fontId="6" fillId="7" borderId="37" xfId="3" applyNumberFormat="1" applyFont="1" applyFill="1" applyBorder="1"/>
    <xf numFmtId="164" fontId="6" fillId="4" borderId="37" xfId="3" applyNumberFormat="1" applyFont="1" applyFill="1" applyBorder="1"/>
    <xf numFmtId="164" fontId="6" fillId="0" borderId="35" xfId="2" applyNumberFormat="1" applyFont="1" applyBorder="1" applyAlignment="1">
      <alignment horizontal="center"/>
    </xf>
    <xf numFmtId="0" fontId="10" fillId="0" borderId="6" xfId="2" applyFont="1" applyBorder="1" applyAlignment="1">
      <alignment horizontal="left"/>
    </xf>
    <xf numFmtId="0" fontId="6" fillId="0" borderId="7" xfId="2" applyFont="1" applyBorder="1"/>
    <xf numFmtId="0" fontId="6" fillId="0" borderId="7" xfId="2" applyFont="1" applyBorder="1" applyAlignment="1">
      <alignment horizontal="center"/>
    </xf>
    <xf numFmtId="164" fontId="6" fillId="0" borderId="38" xfId="2" applyNumberFormat="1" applyFont="1" applyBorder="1" applyAlignment="1">
      <alignment horizontal="center"/>
    </xf>
    <xf numFmtId="164" fontId="6" fillId="5" borderId="38" xfId="3" applyNumberFormat="1" applyFont="1" applyFill="1" applyBorder="1"/>
    <xf numFmtId="164" fontId="6" fillId="7" borderId="38" xfId="3" applyNumberFormat="1" applyFont="1" applyFill="1" applyBorder="1"/>
    <xf numFmtId="164" fontId="6" fillId="4" borderId="38" xfId="3" applyNumberFormat="1" applyFont="1" applyFill="1" applyBorder="1"/>
    <xf numFmtId="0" fontId="6" fillId="0" borderId="0" xfId="2" applyFont="1" applyAlignment="1">
      <alignment horizontal="left"/>
    </xf>
    <xf numFmtId="166" fontId="6" fillId="8" borderId="39" xfId="3" applyNumberFormat="1" applyFont="1" applyFill="1" applyBorder="1" applyAlignment="1">
      <alignment horizontal="center" vertical="center" wrapText="1"/>
    </xf>
    <xf numFmtId="166" fontId="6" fillId="8" borderId="40" xfId="3" applyNumberFormat="1" applyFont="1" applyFill="1" applyBorder="1" applyAlignment="1">
      <alignment horizontal="center" vertical="center" wrapText="1"/>
    </xf>
    <xf numFmtId="166" fontId="6" fillId="8" borderId="41" xfId="3" applyNumberFormat="1" applyFont="1" applyFill="1" applyBorder="1" applyAlignment="1">
      <alignment horizontal="center" vertical="center" wrapText="1"/>
    </xf>
    <xf numFmtId="166" fontId="6" fillId="8" borderId="42" xfId="3" applyNumberFormat="1" applyFont="1" applyFill="1" applyBorder="1" applyAlignment="1">
      <alignment horizontal="left" vertical="center" wrapText="1"/>
    </xf>
    <xf numFmtId="164" fontId="6" fillId="8" borderId="15" xfId="3" applyNumberFormat="1" applyFont="1" applyFill="1" applyBorder="1" applyAlignment="1">
      <alignment wrapText="1"/>
    </xf>
    <xf numFmtId="164" fontId="6" fillId="8" borderId="43" xfId="3" applyNumberFormat="1" applyFont="1" applyFill="1" applyBorder="1" applyAlignment="1">
      <alignment wrapText="1"/>
    </xf>
    <xf numFmtId="166" fontId="6" fillId="8" borderId="30" xfId="3" applyNumberFormat="1" applyFont="1" applyFill="1" applyBorder="1" applyAlignment="1">
      <alignment horizontal="left" vertical="center" wrapText="1"/>
    </xf>
    <xf numFmtId="164" fontId="6" fillId="8" borderId="44" xfId="3" applyNumberFormat="1" applyFont="1" applyFill="1" applyBorder="1" applyAlignment="1">
      <alignment wrapText="1"/>
    </xf>
    <xf numFmtId="164" fontId="6" fillId="8" borderId="32" xfId="3" applyNumberFormat="1" applyFont="1" applyFill="1" applyBorder="1" applyAlignment="1">
      <alignment wrapText="1"/>
    </xf>
    <xf numFmtId="0" fontId="6" fillId="0" borderId="0" xfId="2" applyFont="1" applyAlignment="1">
      <alignment horizontal="center"/>
    </xf>
    <xf numFmtId="164" fontId="6" fillId="8" borderId="45" xfId="3" applyNumberFormat="1" applyFont="1" applyFill="1" applyBorder="1" applyAlignment="1">
      <alignment wrapText="1"/>
    </xf>
    <xf numFmtId="164" fontId="6" fillId="8" borderId="31" xfId="3" applyNumberFormat="1" applyFont="1" applyFill="1" applyBorder="1" applyAlignment="1">
      <alignment wrapText="1"/>
    </xf>
    <xf numFmtId="0" fontId="6" fillId="0" borderId="45" xfId="2" applyFont="1" applyBorder="1" applyAlignment="1">
      <alignment horizontal="left"/>
    </xf>
    <xf numFmtId="164" fontId="6" fillId="8" borderId="17" xfId="3" applyNumberFormat="1" applyFont="1" applyFill="1" applyBorder="1" applyAlignment="1">
      <alignment wrapText="1"/>
    </xf>
    <xf numFmtId="164" fontId="6" fillId="8" borderId="46" xfId="3" applyNumberFormat="1" applyFont="1" applyFill="1" applyBorder="1" applyAlignment="1">
      <alignment wrapText="1"/>
    </xf>
    <xf numFmtId="166" fontId="6" fillId="3" borderId="0" xfId="3" applyNumberFormat="1" applyFont="1" applyFill="1" applyBorder="1" applyAlignment="1">
      <alignment horizontal="left" vertical="center" wrapText="1"/>
    </xf>
    <xf numFmtId="164" fontId="6" fillId="3" borderId="0" xfId="3" applyNumberFormat="1" applyFont="1" applyFill="1" applyBorder="1" applyAlignment="1">
      <alignment wrapText="1"/>
    </xf>
    <xf numFmtId="166" fontId="6" fillId="9" borderId="39" xfId="3" applyNumberFormat="1" applyFont="1" applyFill="1" applyBorder="1" applyAlignment="1">
      <alignment horizontal="center" vertical="center" wrapText="1"/>
    </xf>
    <xf numFmtId="166" fontId="6" fillId="9" borderId="40" xfId="3" applyNumberFormat="1" applyFont="1" applyFill="1" applyBorder="1" applyAlignment="1">
      <alignment horizontal="center" vertical="center" wrapText="1"/>
    </xf>
    <xf numFmtId="166" fontId="6" fillId="9" borderId="41" xfId="3" applyNumberFormat="1" applyFont="1" applyFill="1" applyBorder="1" applyAlignment="1">
      <alignment horizontal="center" vertical="center" wrapText="1"/>
    </xf>
    <xf numFmtId="166" fontId="6" fillId="9" borderId="42" xfId="3" applyNumberFormat="1" applyFont="1" applyFill="1" applyBorder="1" applyAlignment="1">
      <alignment horizontal="left" vertical="center" wrapText="1"/>
    </xf>
    <xf numFmtId="164" fontId="6" fillId="9" borderId="45" xfId="3" applyNumberFormat="1" applyFont="1" applyFill="1" applyBorder="1" applyAlignment="1">
      <alignment wrapText="1"/>
    </xf>
    <xf numFmtId="164" fontId="6" fillId="9" borderId="43" xfId="3" applyNumberFormat="1" applyFont="1" applyFill="1" applyBorder="1" applyAlignment="1">
      <alignment wrapText="1"/>
    </xf>
    <xf numFmtId="0" fontId="6" fillId="9" borderId="0" xfId="2" applyFont="1" applyFill="1"/>
    <xf numFmtId="164" fontId="6" fillId="9" borderId="17" xfId="3" applyNumberFormat="1" applyFont="1" applyFill="1" applyBorder="1" applyAlignment="1">
      <alignment wrapText="1"/>
    </xf>
    <xf numFmtId="164" fontId="6" fillId="9" borderId="46" xfId="3" applyNumberFormat="1" applyFont="1" applyFill="1" applyBorder="1" applyAlignment="1">
      <alignment wrapText="1"/>
    </xf>
    <xf numFmtId="166" fontId="6" fillId="9" borderId="30" xfId="3" applyNumberFormat="1" applyFont="1" applyFill="1" applyBorder="1" applyAlignment="1">
      <alignment horizontal="left" vertical="center" wrapText="1"/>
    </xf>
    <xf numFmtId="164" fontId="6" fillId="9" borderId="31" xfId="3" applyNumberFormat="1" applyFont="1" applyFill="1" applyBorder="1" applyAlignment="1">
      <alignment wrapText="1"/>
    </xf>
    <xf numFmtId="164" fontId="6" fillId="9" borderId="32" xfId="3" applyNumberFormat="1" applyFont="1" applyFill="1" applyBorder="1" applyAlignment="1">
      <alignment wrapText="1"/>
    </xf>
    <xf numFmtId="166" fontId="6" fillId="10" borderId="39" xfId="3" applyNumberFormat="1" applyFont="1" applyFill="1" applyBorder="1" applyAlignment="1">
      <alignment horizontal="center" vertical="center" wrapText="1"/>
    </xf>
    <xf numFmtId="166" fontId="6" fillId="10" borderId="40" xfId="3" applyNumberFormat="1" applyFont="1" applyFill="1" applyBorder="1" applyAlignment="1">
      <alignment horizontal="center" vertical="center" wrapText="1"/>
    </xf>
    <xf numFmtId="166" fontId="6" fillId="10" borderId="41" xfId="3" applyNumberFormat="1" applyFont="1" applyFill="1" applyBorder="1" applyAlignment="1">
      <alignment horizontal="center" vertical="center" wrapText="1"/>
    </xf>
    <xf numFmtId="166" fontId="6" fillId="10" borderId="47" xfId="3" applyNumberFormat="1" applyFont="1" applyFill="1" applyBorder="1" applyAlignment="1">
      <alignment horizontal="left" vertical="center" wrapText="1"/>
    </xf>
    <xf numFmtId="164" fontId="6" fillId="10" borderId="45" xfId="3" applyNumberFormat="1" applyFont="1" applyFill="1" applyBorder="1" applyAlignment="1">
      <alignment wrapText="1"/>
    </xf>
    <xf numFmtId="164" fontId="6" fillId="10" borderId="43" xfId="3" applyNumberFormat="1" applyFont="1" applyFill="1" applyBorder="1" applyAlignment="1">
      <alignment wrapText="1"/>
    </xf>
    <xf numFmtId="166" fontId="6" fillId="10" borderId="42" xfId="3" applyNumberFormat="1" applyFont="1" applyFill="1" applyBorder="1" applyAlignment="1">
      <alignment horizontal="left" vertical="center" wrapText="1"/>
    </xf>
    <xf numFmtId="164" fontId="6" fillId="10" borderId="17" xfId="3" applyNumberFormat="1" applyFont="1" applyFill="1" applyBorder="1" applyAlignment="1">
      <alignment wrapText="1"/>
    </xf>
    <xf numFmtId="164" fontId="6" fillId="10" borderId="46" xfId="3" applyNumberFormat="1" applyFont="1" applyFill="1" applyBorder="1" applyAlignment="1">
      <alignment wrapText="1"/>
    </xf>
    <xf numFmtId="166" fontId="6" fillId="10" borderId="30" xfId="3" applyNumberFormat="1" applyFont="1" applyFill="1" applyBorder="1" applyAlignment="1">
      <alignment horizontal="left" vertical="center" wrapText="1"/>
    </xf>
    <xf numFmtId="164" fontId="6" fillId="10" borderId="31" xfId="3" applyNumberFormat="1" applyFont="1" applyFill="1" applyBorder="1" applyAlignment="1">
      <alignment wrapText="1"/>
    </xf>
    <xf numFmtId="164" fontId="6" fillId="10" borderId="32" xfId="3" applyNumberFormat="1" applyFont="1" applyFill="1" applyBorder="1" applyAlignment="1">
      <alignment wrapText="1"/>
    </xf>
    <xf numFmtId="166" fontId="6" fillId="4" borderId="39" xfId="3" applyNumberFormat="1" applyFont="1" applyFill="1" applyBorder="1" applyAlignment="1">
      <alignment horizontal="center" vertical="center" wrapText="1"/>
    </xf>
    <xf numFmtId="166" fontId="6" fillId="4" borderId="40" xfId="3" applyNumberFormat="1" applyFont="1" applyFill="1" applyBorder="1" applyAlignment="1">
      <alignment horizontal="center" vertical="center" wrapText="1"/>
    </xf>
    <xf numFmtId="166" fontId="6" fillId="4" borderId="41" xfId="3" applyNumberFormat="1" applyFont="1" applyFill="1" applyBorder="1" applyAlignment="1">
      <alignment horizontal="center" vertical="center" wrapText="1"/>
    </xf>
    <xf numFmtId="166" fontId="6" fillId="4" borderId="47" xfId="3" applyNumberFormat="1" applyFont="1" applyFill="1" applyBorder="1" applyAlignment="1">
      <alignment horizontal="left" vertical="center" wrapText="1"/>
    </xf>
    <xf numFmtId="164" fontId="6" fillId="4" borderId="45" xfId="3" applyNumberFormat="1" applyFont="1" applyFill="1" applyBorder="1" applyAlignment="1">
      <alignment wrapText="1"/>
    </xf>
    <xf numFmtId="164" fontId="6" fillId="4" borderId="43" xfId="3" applyNumberFormat="1" applyFont="1" applyFill="1" applyBorder="1" applyAlignment="1">
      <alignment wrapText="1"/>
    </xf>
    <xf numFmtId="166" fontId="6" fillId="4" borderId="42" xfId="3" applyNumberFormat="1" applyFont="1" applyFill="1" applyBorder="1" applyAlignment="1">
      <alignment horizontal="left" vertical="center" wrapText="1"/>
    </xf>
    <xf numFmtId="164" fontId="6" fillId="4" borderId="17" xfId="3" applyNumberFormat="1" applyFont="1" applyFill="1" applyBorder="1" applyAlignment="1">
      <alignment wrapText="1"/>
    </xf>
    <xf numFmtId="164" fontId="6" fillId="4" borderId="46" xfId="3" applyNumberFormat="1" applyFont="1" applyFill="1" applyBorder="1" applyAlignment="1">
      <alignment wrapText="1"/>
    </xf>
    <xf numFmtId="166" fontId="6" fillId="4" borderId="30" xfId="3" applyNumberFormat="1" applyFont="1" applyFill="1" applyBorder="1" applyAlignment="1">
      <alignment horizontal="left" vertical="center" wrapText="1"/>
    </xf>
    <xf numFmtId="164" fontId="6" fillId="4" borderId="31" xfId="3" applyNumberFormat="1" applyFont="1" applyFill="1" applyBorder="1" applyAlignment="1">
      <alignment wrapText="1"/>
    </xf>
    <xf numFmtId="164" fontId="6" fillId="4" borderId="32" xfId="3" applyNumberFormat="1" applyFont="1" applyFill="1" applyBorder="1" applyAlignment="1">
      <alignment wrapText="1"/>
    </xf>
    <xf numFmtId="0" fontId="6" fillId="0" borderId="45" xfId="2" applyFont="1" applyBorder="1"/>
    <xf numFmtId="164" fontId="10" fillId="0" borderId="2" xfId="3" applyNumberFormat="1" applyFont="1" applyBorder="1" applyAlignment="1">
      <alignment horizontal="center"/>
    </xf>
    <xf numFmtId="0" fontId="6" fillId="0" borderId="2" xfId="3" applyNumberFormat="1" applyFont="1" applyBorder="1" applyAlignment="1">
      <alignment horizontal="center"/>
    </xf>
    <xf numFmtId="0" fontId="6" fillId="9" borderId="2" xfId="3" applyNumberFormat="1" applyFont="1" applyFill="1" applyBorder="1" applyAlignment="1">
      <alignment horizontal="center"/>
    </xf>
    <xf numFmtId="166" fontId="6" fillId="7" borderId="2" xfId="3" applyNumberFormat="1" applyFont="1" applyFill="1" applyBorder="1" applyAlignment="1">
      <alignment horizontal="center"/>
    </xf>
    <xf numFmtId="166" fontId="6" fillId="4" borderId="3" xfId="3" applyNumberFormat="1" applyFont="1" applyFill="1" applyBorder="1" applyAlignment="1">
      <alignment horizontal="center"/>
    </xf>
    <xf numFmtId="0" fontId="6" fillId="0" borderId="4" xfId="2" applyFont="1" applyBorder="1" applyAlignment="1">
      <alignment horizontal="left"/>
    </xf>
    <xf numFmtId="164" fontId="6" fillId="0" borderId="0" xfId="3" applyNumberFormat="1" applyFont="1" applyAlignment="1">
      <alignment horizontal="center"/>
    </xf>
    <xf numFmtId="164" fontId="6" fillId="9" borderId="0" xfId="3" applyNumberFormat="1" applyFont="1" applyFill="1" applyBorder="1"/>
    <xf numFmtId="164" fontId="6" fillId="7" borderId="0" xfId="3" applyNumberFormat="1" applyFont="1" applyFill="1" applyBorder="1"/>
    <xf numFmtId="164" fontId="6" fillId="4" borderId="5" xfId="3" applyNumberFormat="1" applyFont="1" applyFill="1" applyBorder="1"/>
    <xf numFmtId="164" fontId="6" fillId="7" borderId="17" xfId="3" applyNumberFormat="1" applyFont="1" applyFill="1" applyBorder="1"/>
    <xf numFmtId="164" fontId="6" fillId="0" borderId="45" xfId="3" applyNumberFormat="1" applyFont="1" applyBorder="1" applyAlignment="1">
      <alignment horizontal="center"/>
    </xf>
    <xf numFmtId="164" fontId="6" fillId="9" borderId="45" xfId="3" applyNumberFormat="1" applyFont="1" applyFill="1" applyBorder="1"/>
    <xf numFmtId="164" fontId="6" fillId="7" borderId="0" xfId="3" applyNumberFormat="1" applyFont="1" applyFill="1"/>
    <xf numFmtId="164" fontId="6" fillId="4" borderId="43" xfId="3" applyNumberFormat="1" applyFont="1" applyFill="1" applyBorder="1"/>
    <xf numFmtId="164" fontId="6" fillId="0" borderId="17" xfId="3" applyNumberFormat="1" applyFont="1" applyBorder="1" applyAlignment="1">
      <alignment horizontal="center"/>
    </xf>
    <xf numFmtId="164" fontId="10" fillId="0" borderId="16" xfId="3" applyNumberFormat="1" applyFont="1" applyBorder="1" applyAlignment="1">
      <alignment horizontal="center"/>
    </xf>
    <xf numFmtId="164" fontId="10" fillId="9" borderId="16" xfId="3" applyNumberFormat="1" applyFont="1" applyFill="1" applyBorder="1"/>
    <xf numFmtId="164" fontId="10" fillId="7" borderId="16" xfId="3" applyNumberFormat="1" applyFont="1" applyFill="1" applyBorder="1"/>
    <xf numFmtId="164" fontId="10" fillId="4" borderId="48" xfId="3" applyNumberFormat="1" applyFont="1" applyFill="1" applyBorder="1"/>
    <xf numFmtId="164" fontId="6" fillId="3" borderId="0" xfId="3" applyNumberFormat="1" applyFont="1" applyFill="1" applyBorder="1"/>
    <xf numFmtId="164" fontId="6" fillId="3" borderId="5" xfId="3" applyNumberFormat="1" applyFont="1" applyFill="1" applyBorder="1"/>
    <xf numFmtId="0" fontId="6" fillId="0" borderId="6" xfId="2" applyFont="1" applyBorder="1"/>
    <xf numFmtId="164" fontId="6" fillId="3" borderId="7" xfId="3" applyNumberFormat="1" applyFont="1" applyFill="1" applyBorder="1"/>
    <xf numFmtId="164" fontId="6" fillId="3" borderId="8" xfId="3" applyNumberFormat="1" applyFont="1" applyFill="1" applyBorder="1"/>
    <xf numFmtId="0" fontId="6" fillId="0" borderId="49" xfId="2" applyFont="1" applyBorder="1"/>
    <xf numFmtId="0" fontId="6" fillId="0" borderId="50" xfId="2" applyFont="1" applyBorder="1"/>
    <xf numFmtId="164" fontId="10" fillId="0" borderId="50" xfId="3" applyNumberFormat="1" applyFont="1" applyBorder="1" applyAlignment="1">
      <alignment horizontal="center"/>
    </xf>
    <xf numFmtId="0" fontId="10" fillId="0" borderId="51" xfId="3" applyNumberFormat="1" applyFont="1" applyBorder="1" applyAlignment="1">
      <alignment horizontal="center"/>
    </xf>
    <xf numFmtId="0" fontId="10" fillId="5" borderId="51" xfId="3" applyNumberFormat="1" applyFont="1" applyFill="1" applyBorder="1" applyAlignment="1">
      <alignment horizontal="center"/>
    </xf>
    <xf numFmtId="166" fontId="6" fillId="7" borderId="51" xfId="3" applyNumberFormat="1" applyFont="1" applyFill="1" applyBorder="1" applyAlignment="1">
      <alignment horizontal="center"/>
    </xf>
    <xf numFmtId="166" fontId="6" fillId="4" borderId="51" xfId="3" applyNumberFormat="1" applyFont="1" applyFill="1" applyBorder="1" applyAlignment="1">
      <alignment horizontal="center"/>
    </xf>
    <xf numFmtId="164" fontId="10" fillId="0" borderId="13" xfId="3" applyNumberFormat="1" applyFont="1" applyBorder="1" applyAlignment="1">
      <alignment horizontal="center"/>
    </xf>
    <xf numFmtId="164" fontId="10" fillId="5" borderId="13" xfId="3" applyNumberFormat="1" applyFont="1" applyFill="1" applyBorder="1" applyAlignment="1">
      <alignment horizontal="center"/>
    </xf>
    <xf numFmtId="166" fontId="10" fillId="7" borderId="13" xfId="3" applyNumberFormat="1" applyFont="1" applyFill="1" applyBorder="1" applyAlignment="1">
      <alignment horizontal="center"/>
    </xf>
    <xf numFmtId="166" fontId="10" fillId="4" borderId="13" xfId="3" applyNumberFormat="1" applyFont="1" applyFill="1" applyBorder="1" applyAlignment="1">
      <alignment horizontal="center"/>
    </xf>
    <xf numFmtId="0" fontId="10" fillId="0" borderId="10" xfId="2" applyFont="1" applyBorder="1"/>
    <xf numFmtId="0" fontId="6" fillId="0" borderId="11" xfId="2" applyFont="1" applyBorder="1" applyAlignment="1">
      <alignment horizontal="left"/>
    </xf>
    <xf numFmtId="0" fontId="6" fillId="0" borderId="11" xfId="2" applyFont="1" applyBorder="1" applyAlignment="1">
      <alignment horizontal="center"/>
    </xf>
    <xf numFmtId="164" fontId="6" fillId="0" borderId="15" xfId="2" applyNumberFormat="1" applyFont="1" applyBorder="1" applyAlignment="1">
      <alignment horizontal="center"/>
    </xf>
    <xf numFmtId="164" fontId="6" fillId="5" borderId="15" xfId="3" applyNumberFormat="1" applyFont="1" applyFill="1" applyBorder="1"/>
    <xf numFmtId="164" fontId="6" fillId="7" borderId="15" xfId="3" applyNumberFormat="1" applyFont="1" applyFill="1" applyBorder="1"/>
    <xf numFmtId="164" fontId="6" fillId="4" borderId="15" xfId="3" applyNumberFormat="1" applyFont="1" applyFill="1" applyBorder="1"/>
    <xf numFmtId="164" fontId="6" fillId="0" borderId="13" xfId="3" applyNumberFormat="1" applyFont="1" applyBorder="1" applyAlignment="1">
      <alignment horizontal="center"/>
    </xf>
    <xf numFmtId="164" fontId="6" fillId="7" borderId="13" xfId="3" applyNumberFormat="1" applyFont="1" applyFill="1" applyBorder="1"/>
    <xf numFmtId="164" fontId="6" fillId="4" borderId="13" xfId="3" applyNumberFormat="1" applyFont="1" applyFill="1" applyBorder="1"/>
    <xf numFmtId="0" fontId="6" fillId="0" borderId="13" xfId="2" applyFont="1" applyBorder="1" applyAlignment="1">
      <alignment horizontal="center"/>
    </xf>
    <xf numFmtId="43" fontId="6" fillId="4" borderId="13" xfId="3" applyFont="1" applyFill="1" applyBorder="1"/>
    <xf numFmtId="164" fontId="6" fillId="0" borderId="14" xfId="2" applyNumberFormat="1" applyFont="1" applyBorder="1" applyAlignment="1">
      <alignment horizontal="center"/>
    </xf>
    <xf numFmtId="164" fontId="6" fillId="5" borderId="14" xfId="3" applyNumberFormat="1" applyFont="1" applyFill="1" applyBorder="1"/>
    <xf numFmtId="164" fontId="6" fillId="7" borderId="14" xfId="3" applyNumberFormat="1" applyFont="1" applyFill="1" applyBorder="1"/>
    <xf numFmtId="164" fontId="6" fillId="4" borderId="14" xfId="3" applyNumberFormat="1" applyFont="1" applyFill="1" applyBorder="1"/>
    <xf numFmtId="43" fontId="6" fillId="0" borderId="13" xfId="3" applyFont="1" applyBorder="1" applyAlignment="1">
      <alignment horizontal="center"/>
    </xf>
    <xf numFmtId="0" fontId="10" fillId="0" borderId="0" xfId="2" applyFont="1" applyBorder="1" applyAlignment="1">
      <alignment horizontal="center"/>
    </xf>
    <xf numFmtId="164" fontId="10" fillId="0" borderId="52" xfId="2" applyNumberFormat="1" applyFont="1" applyBorder="1" applyAlignment="1">
      <alignment horizontal="center"/>
    </xf>
    <xf numFmtId="164" fontId="10" fillId="5" borderId="52" xfId="3" applyNumberFormat="1" applyFont="1" applyFill="1" applyBorder="1"/>
    <xf numFmtId="164" fontId="10" fillId="7" borderId="52" xfId="3" applyNumberFormat="1" applyFont="1" applyFill="1" applyBorder="1"/>
    <xf numFmtId="164" fontId="10" fillId="4" borderId="52" xfId="3" applyNumberFormat="1" applyFont="1" applyFill="1" applyBorder="1"/>
    <xf numFmtId="164" fontId="6" fillId="0" borderId="9" xfId="2" applyNumberFormat="1" applyFont="1" applyBorder="1" applyAlignment="1">
      <alignment horizontal="center"/>
    </xf>
    <xf numFmtId="164" fontId="6" fillId="0" borderId="14" xfId="3" applyNumberFormat="1" applyFont="1" applyBorder="1" applyAlignment="1">
      <alignment horizontal="center"/>
    </xf>
    <xf numFmtId="164" fontId="6" fillId="4" borderId="9" xfId="3" applyNumberFormat="1" applyFont="1" applyFill="1" applyBorder="1"/>
    <xf numFmtId="0" fontId="6" fillId="0" borderId="0" xfId="2" applyFont="1" applyBorder="1" applyAlignment="1">
      <alignment horizontal="right"/>
    </xf>
    <xf numFmtId="0" fontId="6" fillId="0" borderId="13" xfId="2" applyFont="1" applyBorder="1" applyAlignment="1">
      <alignment horizontal="right"/>
    </xf>
    <xf numFmtId="164" fontId="6" fillId="0" borderId="13" xfId="3" applyNumberFormat="1" applyFont="1" applyBorder="1" applyAlignment="1">
      <alignment horizontal="right"/>
    </xf>
    <xf numFmtId="0" fontId="10" fillId="0" borderId="53" xfId="2" applyFont="1" applyBorder="1" applyAlignment="1">
      <alignment horizontal="right"/>
    </xf>
    <xf numFmtId="164" fontId="10" fillId="5" borderId="31" xfId="3" applyNumberFormat="1" applyFont="1" applyFill="1" applyBorder="1"/>
    <xf numFmtId="164" fontId="10" fillId="7" borderId="31" xfId="2" applyNumberFormat="1" applyFont="1" applyFill="1" applyBorder="1"/>
    <xf numFmtId="164" fontId="10" fillId="4" borderId="31" xfId="2" applyNumberFormat="1" applyFont="1" applyFill="1" applyBorder="1"/>
    <xf numFmtId="0" fontId="10" fillId="0" borderId="2" xfId="3" applyNumberFormat="1" applyFont="1" applyBorder="1" applyAlignment="1">
      <alignment horizontal="center"/>
    </xf>
    <xf numFmtId="164" fontId="10" fillId="0" borderId="35" xfId="3" applyNumberFormat="1" applyFont="1" applyBorder="1" applyAlignment="1">
      <alignment horizontal="center"/>
    </xf>
    <xf numFmtId="164" fontId="6" fillId="0" borderId="0" xfId="1" applyNumberFormat="1" applyFont="1" applyAlignment="1">
      <alignment horizontal="center"/>
    </xf>
    <xf numFmtId="164" fontId="6" fillId="0" borderId="0" xfId="1" applyNumberFormat="1" applyFont="1" applyBorder="1" applyAlignment="1">
      <alignment horizontal="center"/>
    </xf>
    <xf numFmtId="164" fontId="6" fillId="0" borderId="17" xfId="1" applyNumberFormat="1" applyFont="1" applyBorder="1" applyAlignment="1">
      <alignment horizontal="center"/>
    </xf>
    <xf numFmtId="164" fontId="10" fillId="0" borderId="16" xfId="2" applyNumberFormat="1" applyFont="1" applyBorder="1" applyAlignment="1">
      <alignment horizontal="center"/>
    </xf>
    <xf numFmtId="164" fontId="6" fillId="0" borderId="13" xfId="1" applyNumberFormat="1" applyFont="1" applyBorder="1" applyAlignment="1">
      <alignment horizontal="center"/>
    </xf>
    <xf numFmtId="164" fontId="6" fillId="0" borderId="13" xfId="2" applyNumberFormat="1" applyFont="1" applyBorder="1" applyAlignment="1">
      <alignment horizontal="center"/>
    </xf>
    <xf numFmtId="164" fontId="6" fillId="0" borderId="14" xfId="1" applyNumberFormat="1" applyFont="1" applyBorder="1" applyAlignment="1">
      <alignment horizontal="center"/>
    </xf>
    <xf numFmtId="164" fontId="10" fillId="0" borderId="14" xfId="2" applyNumberFormat="1" applyFont="1" applyBorder="1" applyAlignment="1">
      <alignment horizontal="center"/>
    </xf>
    <xf numFmtId="164" fontId="6" fillId="0" borderId="35" xfId="1" applyNumberFormat="1" applyFont="1" applyBorder="1" applyAlignment="1">
      <alignment horizontal="center"/>
    </xf>
    <xf numFmtId="0" fontId="6" fillId="0" borderId="45" xfId="2" applyFont="1" applyBorder="1" applyAlignment="1">
      <alignment horizontal="left"/>
    </xf>
    <xf numFmtId="0" fontId="6" fillId="0" borderId="0" xfId="2" applyFont="1" applyAlignment="1">
      <alignment horizontal="center"/>
    </xf>
    <xf numFmtId="0" fontId="10" fillId="0" borderId="54" xfId="2" applyFont="1" applyBorder="1" applyAlignment="1">
      <alignment horizontal="right"/>
    </xf>
    <xf numFmtId="0" fontId="6" fillId="0" borderId="0" xfId="2" applyFont="1" applyAlignment="1">
      <alignment horizontal="left"/>
    </xf>
    <xf numFmtId="0" fontId="6" fillId="0" borderId="45" xfId="2" applyFont="1" applyBorder="1" applyAlignment="1">
      <alignment horizontal="center"/>
    </xf>
    <xf numFmtId="0" fontId="6" fillId="0" borderId="0" xfId="2" applyFont="1" applyBorder="1" applyAlignment="1">
      <alignment horizontal="center"/>
    </xf>
    <xf numFmtId="0" fontId="10" fillId="0" borderId="0" xfId="2" applyFont="1" applyAlignment="1">
      <alignment horizontal="center"/>
    </xf>
    <xf numFmtId="0" fontId="10" fillId="0" borderId="7" xfId="2" applyFont="1" applyBorder="1" applyAlignment="1">
      <alignment horizontal="center"/>
    </xf>
    <xf numFmtId="0" fontId="6" fillId="5" borderId="18" xfId="2" applyFont="1" applyFill="1" applyBorder="1" applyAlignment="1">
      <alignment horizontal="center" vertical="center"/>
    </xf>
    <xf numFmtId="0" fontId="6" fillId="5" borderId="24" xfId="2" applyFont="1" applyFill="1" applyBorder="1" applyAlignment="1">
      <alignment horizontal="center" vertical="center"/>
    </xf>
    <xf numFmtId="0" fontId="6" fillId="5" borderId="26" xfId="2" applyFont="1" applyFill="1" applyBorder="1" applyAlignment="1">
      <alignment horizontal="center" vertical="center"/>
    </xf>
    <xf numFmtId="0" fontId="6" fillId="5" borderId="19" xfId="2" applyFont="1" applyFill="1" applyBorder="1" applyAlignment="1">
      <alignment horizontal="center" vertical="center" wrapText="1"/>
    </xf>
    <xf numFmtId="0" fontId="6" fillId="5" borderId="13" xfId="2" applyFont="1" applyFill="1" applyBorder="1" applyAlignment="1">
      <alignment horizontal="center" vertical="center" wrapText="1"/>
    </xf>
    <xf numFmtId="0" fontId="6" fillId="5" borderId="14" xfId="2" applyFont="1" applyFill="1" applyBorder="1" applyAlignment="1">
      <alignment horizontal="center" vertical="center" wrapText="1"/>
    </xf>
    <xf numFmtId="0" fontId="6" fillId="5" borderId="20" xfId="2" applyFont="1" applyFill="1" applyBorder="1" applyAlignment="1">
      <alignment horizontal="center" vertical="center"/>
    </xf>
    <xf numFmtId="0" fontId="6" fillId="5" borderId="21" xfId="2" applyFont="1" applyFill="1" applyBorder="1" applyAlignment="1">
      <alignment horizontal="center" vertical="center"/>
    </xf>
    <xf numFmtId="0" fontId="6" fillId="5" borderId="22" xfId="2" applyFont="1" applyFill="1" applyBorder="1" applyAlignment="1">
      <alignment horizontal="center" vertical="center"/>
    </xf>
    <xf numFmtId="0" fontId="6" fillId="5" borderId="23" xfId="2" applyFont="1" applyFill="1" applyBorder="1" applyAlignment="1">
      <alignment horizontal="center" vertical="top" wrapText="1"/>
    </xf>
    <xf numFmtId="0" fontId="6" fillId="5" borderId="25" xfId="2" applyFont="1" applyFill="1" applyBorder="1" applyAlignment="1">
      <alignment horizontal="center" vertical="top"/>
    </xf>
    <xf numFmtId="0" fontId="6" fillId="5" borderId="27" xfId="2" applyFont="1" applyFill="1" applyBorder="1" applyAlignment="1">
      <alignment horizontal="center" vertical="top"/>
    </xf>
    <xf numFmtId="0" fontId="6" fillId="5" borderId="10" xfId="2" applyFont="1" applyFill="1" applyBorder="1" applyAlignment="1">
      <alignment horizontal="center" vertical="center"/>
    </xf>
    <xf numFmtId="0" fontId="6" fillId="5" borderId="12" xfId="2" applyFont="1" applyFill="1" applyBorder="1" applyAlignment="1">
      <alignment horizontal="center" vertical="center"/>
    </xf>
    <xf numFmtId="0" fontId="6" fillId="5" borderId="9" xfId="2" applyFont="1" applyFill="1" applyBorder="1" applyAlignment="1">
      <alignment horizontal="center" vertical="center" wrapText="1"/>
    </xf>
    <xf numFmtId="0" fontId="9" fillId="5" borderId="9" xfId="2" applyFont="1" applyFill="1" applyBorder="1" applyAlignment="1">
      <alignment horizontal="center" vertical="center"/>
    </xf>
    <xf numFmtId="0" fontId="9" fillId="5" borderId="13" xfId="2" applyFont="1" applyFill="1" applyBorder="1" applyAlignment="1">
      <alignment horizontal="center" vertical="center"/>
    </xf>
    <xf numFmtId="0" fontId="9" fillId="5" borderId="14" xfId="2" applyFont="1" applyFill="1" applyBorder="1" applyAlignment="1">
      <alignment horizontal="center" vertical="center"/>
    </xf>
    <xf numFmtId="0" fontId="9" fillId="5" borderId="9" xfId="2" applyFont="1" applyFill="1" applyBorder="1" applyAlignment="1">
      <alignment horizontal="center" vertical="center" wrapText="1"/>
    </xf>
    <xf numFmtId="0" fontId="9" fillId="5" borderId="13" xfId="2" applyFont="1" applyFill="1" applyBorder="1" applyAlignment="1">
      <alignment horizontal="center" vertical="center" wrapText="1"/>
    </xf>
    <xf numFmtId="0" fontId="9" fillId="5" borderId="14" xfId="2" applyFont="1" applyFill="1" applyBorder="1" applyAlignment="1">
      <alignment horizontal="center" vertical="center" wrapText="1"/>
    </xf>
    <xf numFmtId="0" fontId="9" fillId="5" borderId="10" xfId="2" applyFont="1" applyFill="1" applyBorder="1" applyAlignment="1">
      <alignment horizontal="center" vertical="center"/>
    </xf>
    <xf numFmtId="0" fontId="9" fillId="5" borderId="11" xfId="2" applyFont="1" applyFill="1" applyBorder="1" applyAlignment="1">
      <alignment horizontal="center" vertical="center"/>
    </xf>
    <xf numFmtId="0" fontId="9" fillId="5" borderId="12" xfId="2" applyFont="1" applyFill="1" applyBorder="1" applyAlignment="1">
      <alignment horizontal="center" vertical="center"/>
    </xf>
    <xf numFmtId="0" fontId="9" fillId="5" borderId="9" xfId="2" applyFont="1" applyFill="1" applyBorder="1" applyAlignment="1">
      <alignment horizontal="center" vertical="top" wrapText="1"/>
    </xf>
    <xf numFmtId="0" fontId="9" fillId="5" borderId="13" xfId="2" applyFont="1" applyFill="1" applyBorder="1" applyAlignment="1">
      <alignment horizontal="center" vertical="top"/>
    </xf>
    <xf numFmtId="0" fontId="9" fillId="5" borderId="14" xfId="2" applyFont="1" applyFill="1" applyBorder="1" applyAlignment="1">
      <alignment horizontal="center" vertical="top"/>
    </xf>
    <xf numFmtId="0" fontId="3" fillId="2" borderId="1" xfId="2" applyFont="1" applyFill="1" applyBorder="1" applyAlignment="1">
      <alignment horizontal="center"/>
    </xf>
    <xf numFmtId="0" fontId="3" fillId="2" borderId="2" xfId="2" applyFont="1" applyFill="1" applyBorder="1" applyAlignment="1">
      <alignment horizontal="center"/>
    </xf>
    <xf numFmtId="0" fontId="3" fillId="2" borderId="3" xfId="2" applyFont="1" applyFill="1" applyBorder="1" applyAlignment="1">
      <alignment horizontal="center"/>
    </xf>
    <xf numFmtId="0" fontId="3" fillId="0" borderId="0" xfId="2" applyFont="1" applyAlignment="1">
      <alignment horizontal="left"/>
    </xf>
    <xf numFmtId="0" fontId="4" fillId="0" borderId="0" xfId="2" applyFont="1" applyAlignment="1">
      <alignment horizontal="left"/>
    </xf>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AppData\Local\Microsoft\Windows\INetCache\IE\EEXW16IE\CILT%20Financial%20Statement%20Jan%2015-%20Dec%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AppData\Local\Microsoft\Windows\INetCache\IE\EEXW16IE\CILT%20Financial%20Statement%20Jan%2014-%20Dec%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ell\AppData\Local\Microsoft\Windows\INetCache\IE\EEXW16IE\CILT%20Financial%20Statement%20Jan%2013-%20Dec%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in Position"/>
      <sheetName val="Income Statement"/>
      <sheetName val="Statement of Changes in Equity"/>
      <sheetName val="Statement of Cash Flow"/>
      <sheetName val="Schedule 1"/>
      <sheetName val="Notes1"/>
      <sheetName val="Notes"/>
      <sheetName val="Journals"/>
      <sheetName val="Account"/>
      <sheetName val="bankdetails_jan_dec_2015"/>
    </sheetNames>
    <sheetDataSet>
      <sheetData sheetId="0"/>
      <sheetData sheetId="1">
        <row r="11">
          <cell r="C11">
            <v>45176.170000000042</v>
          </cell>
          <cell r="F11">
            <v>2943</v>
          </cell>
        </row>
      </sheetData>
      <sheetData sheetId="2">
        <row r="32">
          <cell r="C32">
            <v>85469.854879999999</v>
          </cell>
        </row>
        <row r="53">
          <cell r="B53">
            <v>134649</v>
          </cell>
        </row>
      </sheetData>
      <sheetData sheetId="3">
        <row r="24">
          <cell r="F24">
            <v>179984.80487999995</v>
          </cell>
        </row>
      </sheetData>
      <sheetData sheetId="4">
        <row r="14">
          <cell r="K14">
            <v>20474.2</v>
          </cell>
        </row>
      </sheetData>
      <sheetData sheetId="5"/>
      <sheetData sheetId="6">
        <row r="33">
          <cell r="F33">
            <v>0</v>
          </cell>
        </row>
        <row r="39">
          <cell r="D39">
            <v>187580.28999999989</v>
          </cell>
        </row>
        <row r="43">
          <cell r="D43">
            <v>0</v>
          </cell>
        </row>
        <row r="57">
          <cell r="D57">
            <v>473755</v>
          </cell>
        </row>
        <row r="64">
          <cell r="B64" t="str">
            <v>Additional Service Cost (Entertainment cost)</v>
          </cell>
          <cell r="D64">
            <v>0</v>
          </cell>
        </row>
        <row r="65">
          <cell r="D65">
            <v>11250</v>
          </cell>
        </row>
        <row r="74">
          <cell r="D74">
            <v>422870.35</v>
          </cell>
        </row>
        <row r="77">
          <cell r="B77" t="str">
            <v>Bank Charge</v>
          </cell>
        </row>
        <row r="78">
          <cell r="B78" t="str">
            <v>Office Rent</v>
          </cell>
        </row>
        <row r="79">
          <cell r="B79" t="str">
            <v>Electricity Water Service Charge</v>
          </cell>
        </row>
        <row r="121">
          <cell r="D121">
            <v>418594.55</v>
          </cell>
        </row>
      </sheetData>
      <sheetData sheetId="7">
        <row r="9">
          <cell r="C9" t="str">
            <v>Service Revenue</v>
          </cell>
        </row>
        <row r="15">
          <cell r="B15" t="str">
            <v>Suscription Paid</v>
          </cell>
        </row>
        <row r="16">
          <cell r="B16" t="str">
            <v>Additional Service Cost (Entertainment cost)</v>
          </cell>
        </row>
        <row r="22">
          <cell r="B22" t="str">
            <v>Bank Charge</v>
          </cell>
        </row>
      </sheetData>
      <sheetData sheetId="8">
        <row r="10">
          <cell r="F10">
            <v>0</v>
          </cell>
        </row>
        <row r="18">
          <cell r="F18">
            <v>0</v>
          </cell>
        </row>
        <row r="21">
          <cell r="F21">
            <v>0</v>
          </cell>
        </row>
        <row r="25">
          <cell r="F25">
            <v>0</v>
          </cell>
        </row>
        <row r="27">
          <cell r="F27">
            <v>0</v>
          </cell>
        </row>
        <row r="28">
          <cell r="F28">
            <v>0</v>
          </cell>
        </row>
        <row r="31">
          <cell r="F31">
            <v>0</v>
          </cell>
        </row>
        <row r="33">
          <cell r="F33">
            <v>0</v>
          </cell>
        </row>
        <row r="35">
          <cell r="E35">
            <v>5541.52</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in Position"/>
      <sheetName val="Income Statement"/>
      <sheetName val="Statement of Changes in Equity"/>
      <sheetName val="Statement of Cash Flow"/>
      <sheetName val="Schedule 1"/>
      <sheetName val="Notes1"/>
      <sheetName val="Notes"/>
      <sheetName val="Journals"/>
      <sheetName val="Account"/>
      <sheetName val="bankdetails_jan_june_2015"/>
    </sheetNames>
    <sheetDataSet>
      <sheetData sheetId="0">
        <row r="8">
          <cell r="D8">
            <v>24749.5</v>
          </cell>
        </row>
        <row r="14">
          <cell r="D14">
            <v>138128.31999999998</v>
          </cell>
        </row>
        <row r="21">
          <cell r="D21">
            <v>-47465.180000000051</v>
          </cell>
        </row>
      </sheetData>
      <sheetData sheetId="1">
        <row r="7">
          <cell r="C7">
            <v>614790</v>
          </cell>
        </row>
        <row r="8">
          <cell r="C8">
            <v>-90440</v>
          </cell>
        </row>
        <row r="9">
          <cell r="C9">
            <v>4005.84</v>
          </cell>
        </row>
        <row r="11">
          <cell r="C11">
            <v>-575821.02</v>
          </cell>
        </row>
      </sheetData>
      <sheetData sheetId="2">
        <row r="5">
          <cell r="B5">
            <v>226004.85488</v>
          </cell>
          <cell r="C5">
            <v>-47465.180000000051</v>
          </cell>
        </row>
      </sheetData>
      <sheetData sheetId="3">
        <row r="7">
          <cell r="D7">
            <v>614790</v>
          </cell>
        </row>
        <row r="8">
          <cell r="D8">
            <v>4005.84</v>
          </cell>
        </row>
        <row r="9">
          <cell r="D9">
            <v>-90440</v>
          </cell>
        </row>
        <row r="10">
          <cell r="D10">
            <v>-570212.52</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in Position"/>
      <sheetName val="Income Statement"/>
      <sheetName val="Statement of Changes in Equity"/>
      <sheetName val="Statement of Cash Flow"/>
      <sheetName val="Schedule 1"/>
      <sheetName val="Notes1"/>
      <sheetName val="Notes"/>
      <sheetName val="Journals"/>
      <sheetName val="Account"/>
      <sheetName val="Sheet1"/>
    </sheetNames>
    <sheetDataSet>
      <sheetData sheetId="0">
        <row r="8">
          <cell r="D8">
            <v>30358.5</v>
          </cell>
        </row>
      </sheetData>
      <sheetData sheetId="1">
        <row r="7">
          <cell r="C7">
            <v>554546.36</v>
          </cell>
        </row>
        <row r="8">
          <cell r="C8">
            <v>-89848.995119999992</v>
          </cell>
        </row>
        <row r="11">
          <cell r="C11">
            <v>-383196.51</v>
          </cell>
        </row>
      </sheetData>
      <sheetData sheetId="2">
        <row r="7">
          <cell r="C7">
            <v>85469.854879999999</v>
          </cell>
        </row>
      </sheetData>
      <sheetData sheetId="3">
        <row r="7">
          <cell r="D7">
            <v>554546.36</v>
          </cell>
        </row>
        <row r="8">
          <cell r="D8">
            <v>3969.45</v>
          </cell>
        </row>
        <row r="9">
          <cell r="D9">
            <v>-89848.995119999992</v>
          </cell>
        </row>
        <row r="10">
          <cell r="D10">
            <v>-375740.01</v>
          </cell>
        </row>
      </sheetData>
      <sheetData sheetId="4" refreshError="1"/>
      <sheetData sheetId="5" refreshError="1"/>
      <sheetData sheetId="6">
        <row r="37">
          <cell r="D37">
            <v>179985</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6"/>
  <sheetViews>
    <sheetView zoomScaleNormal="100" workbookViewId="0">
      <selection activeCell="K18" sqref="K18"/>
    </sheetView>
  </sheetViews>
  <sheetFormatPr defaultRowHeight="12.75" x14ac:dyDescent="0.2"/>
  <cols>
    <col min="1" max="1" width="5" style="2" customWidth="1"/>
    <col min="2" max="2" width="43.85546875" style="2" customWidth="1"/>
    <col min="3" max="5" width="11" style="2" customWidth="1"/>
    <col min="6" max="7" width="10.42578125" style="2" customWidth="1"/>
    <col min="8" max="8" width="10.28515625" style="2" bestFit="1" customWidth="1"/>
    <col min="9" max="9" width="11.7109375" style="2" customWidth="1"/>
    <col min="10" max="11" width="9.140625" style="2"/>
    <col min="12" max="12" width="9.28515625" style="2" bestFit="1" customWidth="1"/>
    <col min="13" max="257" width="9.140625" style="2"/>
    <col min="258" max="258" width="5" style="2" customWidth="1"/>
    <col min="259" max="259" width="41" style="2" customWidth="1"/>
    <col min="260" max="261" width="11" style="2" customWidth="1"/>
    <col min="262" max="263" width="10.42578125" style="2" customWidth="1"/>
    <col min="264" max="264" width="10.28515625" style="2" bestFit="1" customWidth="1"/>
    <col min="265" max="265" width="11.7109375" style="2" customWidth="1"/>
    <col min="266" max="267" width="9.140625" style="2"/>
    <col min="268" max="268" width="9.28515625" style="2" bestFit="1" customWidth="1"/>
    <col min="269" max="513" width="9.140625" style="2"/>
    <col min="514" max="514" width="5" style="2" customWidth="1"/>
    <col min="515" max="515" width="41" style="2" customWidth="1"/>
    <col min="516" max="517" width="11" style="2" customWidth="1"/>
    <col min="518" max="519" width="10.42578125" style="2" customWidth="1"/>
    <col min="520" max="520" width="10.28515625" style="2" bestFit="1" customWidth="1"/>
    <col min="521" max="521" width="11.7109375" style="2" customWidth="1"/>
    <col min="522" max="523" width="9.140625" style="2"/>
    <col min="524" max="524" width="9.28515625" style="2" bestFit="1" customWidth="1"/>
    <col min="525" max="769" width="9.140625" style="2"/>
    <col min="770" max="770" width="5" style="2" customWidth="1"/>
    <col min="771" max="771" width="41" style="2" customWidth="1"/>
    <col min="772" max="773" width="11" style="2" customWidth="1"/>
    <col min="774" max="775" width="10.42578125" style="2" customWidth="1"/>
    <col min="776" max="776" width="10.28515625" style="2" bestFit="1" customWidth="1"/>
    <col min="777" max="777" width="11.7109375" style="2" customWidth="1"/>
    <col min="778" max="779" width="9.140625" style="2"/>
    <col min="780" max="780" width="9.28515625" style="2" bestFit="1" customWidth="1"/>
    <col min="781" max="1025" width="9.140625" style="2"/>
    <col min="1026" max="1026" width="5" style="2" customWidth="1"/>
    <col min="1027" max="1027" width="41" style="2" customWidth="1"/>
    <col min="1028" max="1029" width="11" style="2" customWidth="1"/>
    <col min="1030" max="1031" width="10.42578125" style="2" customWidth="1"/>
    <col min="1032" max="1032" width="10.28515625" style="2" bestFit="1" customWidth="1"/>
    <col min="1033" max="1033" width="11.7109375" style="2" customWidth="1"/>
    <col min="1034" max="1035" width="9.140625" style="2"/>
    <col min="1036" max="1036" width="9.28515625" style="2" bestFit="1" customWidth="1"/>
    <col min="1037" max="1281" width="9.140625" style="2"/>
    <col min="1282" max="1282" width="5" style="2" customWidth="1"/>
    <col min="1283" max="1283" width="41" style="2" customWidth="1"/>
    <col min="1284" max="1285" width="11" style="2" customWidth="1"/>
    <col min="1286" max="1287" width="10.42578125" style="2" customWidth="1"/>
    <col min="1288" max="1288" width="10.28515625" style="2" bestFit="1" customWidth="1"/>
    <col min="1289" max="1289" width="11.7109375" style="2" customWidth="1"/>
    <col min="1290" max="1291" width="9.140625" style="2"/>
    <col min="1292" max="1292" width="9.28515625" style="2" bestFit="1" customWidth="1"/>
    <col min="1293" max="1537" width="9.140625" style="2"/>
    <col min="1538" max="1538" width="5" style="2" customWidth="1"/>
    <col min="1539" max="1539" width="41" style="2" customWidth="1"/>
    <col min="1540" max="1541" width="11" style="2" customWidth="1"/>
    <col min="1542" max="1543" width="10.42578125" style="2" customWidth="1"/>
    <col min="1544" max="1544" width="10.28515625" style="2" bestFit="1" customWidth="1"/>
    <col min="1545" max="1545" width="11.7109375" style="2" customWidth="1"/>
    <col min="1546" max="1547" width="9.140625" style="2"/>
    <col min="1548" max="1548" width="9.28515625" style="2" bestFit="1" customWidth="1"/>
    <col min="1549" max="1793" width="9.140625" style="2"/>
    <col min="1794" max="1794" width="5" style="2" customWidth="1"/>
    <col min="1795" max="1795" width="41" style="2" customWidth="1"/>
    <col min="1796" max="1797" width="11" style="2" customWidth="1"/>
    <col min="1798" max="1799" width="10.42578125" style="2" customWidth="1"/>
    <col min="1800" max="1800" width="10.28515625" style="2" bestFit="1" customWidth="1"/>
    <col min="1801" max="1801" width="11.7109375" style="2" customWidth="1"/>
    <col min="1802" max="1803" width="9.140625" style="2"/>
    <col min="1804" max="1804" width="9.28515625" style="2" bestFit="1" customWidth="1"/>
    <col min="1805" max="2049" width="9.140625" style="2"/>
    <col min="2050" max="2050" width="5" style="2" customWidth="1"/>
    <col min="2051" max="2051" width="41" style="2" customWidth="1"/>
    <col min="2052" max="2053" width="11" style="2" customWidth="1"/>
    <col min="2054" max="2055" width="10.42578125" style="2" customWidth="1"/>
    <col min="2056" max="2056" width="10.28515625" style="2" bestFit="1" customWidth="1"/>
    <col min="2057" max="2057" width="11.7109375" style="2" customWidth="1"/>
    <col min="2058" max="2059" width="9.140625" style="2"/>
    <col min="2060" max="2060" width="9.28515625" style="2" bestFit="1" customWidth="1"/>
    <col min="2061" max="2305" width="9.140625" style="2"/>
    <col min="2306" max="2306" width="5" style="2" customWidth="1"/>
    <col min="2307" max="2307" width="41" style="2" customWidth="1"/>
    <col min="2308" max="2309" width="11" style="2" customWidth="1"/>
    <col min="2310" max="2311" width="10.42578125" style="2" customWidth="1"/>
    <col min="2312" max="2312" width="10.28515625" style="2" bestFit="1" customWidth="1"/>
    <col min="2313" max="2313" width="11.7109375" style="2" customWidth="1"/>
    <col min="2314" max="2315" width="9.140625" style="2"/>
    <col min="2316" max="2316" width="9.28515625" style="2" bestFit="1" customWidth="1"/>
    <col min="2317" max="2561" width="9.140625" style="2"/>
    <col min="2562" max="2562" width="5" style="2" customWidth="1"/>
    <col min="2563" max="2563" width="41" style="2" customWidth="1"/>
    <col min="2564" max="2565" width="11" style="2" customWidth="1"/>
    <col min="2566" max="2567" width="10.42578125" style="2" customWidth="1"/>
    <col min="2568" max="2568" width="10.28515625" style="2" bestFit="1" customWidth="1"/>
    <col min="2569" max="2569" width="11.7109375" style="2" customWidth="1"/>
    <col min="2570" max="2571" width="9.140625" style="2"/>
    <col min="2572" max="2572" width="9.28515625" style="2" bestFit="1" customWidth="1"/>
    <col min="2573" max="2817" width="9.140625" style="2"/>
    <col min="2818" max="2818" width="5" style="2" customWidth="1"/>
    <col min="2819" max="2819" width="41" style="2" customWidth="1"/>
    <col min="2820" max="2821" width="11" style="2" customWidth="1"/>
    <col min="2822" max="2823" width="10.42578125" style="2" customWidth="1"/>
    <col min="2824" max="2824" width="10.28515625" style="2" bestFit="1" customWidth="1"/>
    <col min="2825" max="2825" width="11.7109375" style="2" customWidth="1"/>
    <col min="2826" max="2827" width="9.140625" style="2"/>
    <col min="2828" max="2828" width="9.28515625" style="2" bestFit="1" customWidth="1"/>
    <col min="2829" max="3073" width="9.140625" style="2"/>
    <col min="3074" max="3074" width="5" style="2" customWidth="1"/>
    <col min="3075" max="3075" width="41" style="2" customWidth="1"/>
    <col min="3076" max="3077" width="11" style="2" customWidth="1"/>
    <col min="3078" max="3079" width="10.42578125" style="2" customWidth="1"/>
    <col min="3080" max="3080" width="10.28515625" style="2" bestFit="1" customWidth="1"/>
    <col min="3081" max="3081" width="11.7109375" style="2" customWidth="1"/>
    <col min="3082" max="3083" width="9.140625" style="2"/>
    <col min="3084" max="3084" width="9.28515625" style="2" bestFit="1" customWidth="1"/>
    <col min="3085" max="3329" width="9.140625" style="2"/>
    <col min="3330" max="3330" width="5" style="2" customWidth="1"/>
    <col min="3331" max="3331" width="41" style="2" customWidth="1"/>
    <col min="3332" max="3333" width="11" style="2" customWidth="1"/>
    <col min="3334" max="3335" width="10.42578125" style="2" customWidth="1"/>
    <col min="3336" max="3336" width="10.28515625" style="2" bestFit="1" customWidth="1"/>
    <col min="3337" max="3337" width="11.7109375" style="2" customWidth="1"/>
    <col min="3338" max="3339" width="9.140625" style="2"/>
    <col min="3340" max="3340" width="9.28515625" style="2" bestFit="1" customWidth="1"/>
    <col min="3341" max="3585" width="9.140625" style="2"/>
    <col min="3586" max="3586" width="5" style="2" customWidth="1"/>
    <col min="3587" max="3587" width="41" style="2" customWidth="1"/>
    <col min="3588" max="3589" width="11" style="2" customWidth="1"/>
    <col min="3590" max="3591" width="10.42578125" style="2" customWidth="1"/>
    <col min="3592" max="3592" width="10.28515625" style="2" bestFit="1" customWidth="1"/>
    <col min="3593" max="3593" width="11.7109375" style="2" customWidth="1"/>
    <col min="3594" max="3595" width="9.140625" style="2"/>
    <col min="3596" max="3596" width="9.28515625" style="2" bestFit="1" customWidth="1"/>
    <col min="3597" max="3841" width="9.140625" style="2"/>
    <col min="3842" max="3842" width="5" style="2" customWidth="1"/>
    <col min="3843" max="3843" width="41" style="2" customWidth="1"/>
    <col min="3844" max="3845" width="11" style="2" customWidth="1"/>
    <col min="3846" max="3847" width="10.42578125" style="2" customWidth="1"/>
    <col min="3848" max="3848" width="10.28515625" style="2" bestFit="1" customWidth="1"/>
    <col min="3849" max="3849" width="11.7109375" style="2" customWidth="1"/>
    <col min="3850" max="3851" width="9.140625" style="2"/>
    <col min="3852" max="3852" width="9.28515625" style="2" bestFit="1" customWidth="1"/>
    <col min="3853" max="4097" width="9.140625" style="2"/>
    <col min="4098" max="4098" width="5" style="2" customWidth="1"/>
    <col min="4099" max="4099" width="41" style="2" customWidth="1"/>
    <col min="4100" max="4101" width="11" style="2" customWidth="1"/>
    <col min="4102" max="4103" width="10.42578125" style="2" customWidth="1"/>
    <col min="4104" max="4104" width="10.28515625" style="2" bestFit="1" customWidth="1"/>
    <col min="4105" max="4105" width="11.7109375" style="2" customWidth="1"/>
    <col min="4106" max="4107" width="9.140625" style="2"/>
    <col min="4108" max="4108" width="9.28515625" style="2" bestFit="1" customWidth="1"/>
    <col min="4109" max="4353" width="9.140625" style="2"/>
    <col min="4354" max="4354" width="5" style="2" customWidth="1"/>
    <col min="4355" max="4355" width="41" style="2" customWidth="1"/>
    <col min="4356" max="4357" width="11" style="2" customWidth="1"/>
    <col min="4358" max="4359" width="10.42578125" style="2" customWidth="1"/>
    <col min="4360" max="4360" width="10.28515625" style="2" bestFit="1" customWidth="1"/>
    <col min="4361" max="4361" width="11.7109375" style="2" customWidth="1"/>
    <col min="4362" max="4363" width="9.140625" style="2"/>
    <col min="4364" max="4364" width="9.28515625" style="2" bestFit="1" customWidth="1"/>
    <col min="4365" max="4609" width="9.140625" style="2"/>
    <col min="4610" max="4610" width="5" style="2" customWidth="1"/>
    <col min="4611" max="4611" width="41" style="2" customWidth="1"/>
    <col min="4612" max="4613" width="11" style="2" customWidth="1"/>
    <col min="4614" max="4615" width="10.42578125" style="2" customWidth="1"/>
    <col min="4616" max="4616" width="10.28515625" style="2" bestFit="1" customWidth="1"/>
    <col min="4617" max="4617" width="11.7109375" style="2" customWidth="1"/>
    <col min="4618" max="4619" width="9.140625" style="2"/>
    <col min="4620" max="4620" width="9.28515625" style="2" bestFit="1" customWidth="1"/>
    <col min="4621" max="4865" width="9.140625" style="2"/>
    <col min="4866" max="4866" width="5" style="2" customWidth="1"/>
    <col min="4867" max="4867" width="41" style="2" customWidth="1"/>
    <col min="4868" max="4869" width="11" style="2" customWidth="1"/>
    <col min="4870" max="4871" width="10.42578125" style="2" customWidth="1"/>
    <col min="4872" max="4872" width="10.28515625" style="2" bestFit="1" customWidth="1"/>
    <col min="4873" max="4873" width="11.7109375" style="2" customWidth="1"/>
    <col min="4874" max="4875" width="9.140625" style="2"/>
    <col min="4876" max="4876" width="9.28515625" style="2" bestFit="1" customWidth="1"/>
    <col min="4877" max="5121" width="9.140625" style="2"/>
    <col min="5122" max="5122" width="5" style="2" customWidth="1"/>
    <col min="5123" max="5123" width="41" style="2" customWidth="1"/>
    <col min="5124" max="5125" width="11" style="2" customWidth="1"/>
    <col min="5126" max="5127" width="10.42578125" style="2" customWidth="1"/>
    <col min="5128" max="5128" width="10.28515625" style="2" bestFit="1" customWidth="1"/>
    <col min="5129" max="5129" width="11.7109375" style="2" customWidth="1"/>
    <col min="5130" max="5131" width="9.140625" style="2"/>
    <col min="5132" max="5132" width="9.28515625" style="2" bestFit="1" customWidth="1"/>
    <col min="5133" max="5377" width="9.140625" style="2"/>
    <col min="5378" max="5378" width="5" style="2" customWidth="1"/>
    <col min="5379" max="5379" width="41" style="2" customWidth="1"/>
    <col min="5380" max="5381" width="11" style="2" customWidth="1"/>
    <col min="5382" max="5383" width="10.42578125" style="2" customWidth="1"/>
    <col min="5384" max="5384" width="10.28515625" style="2" bestFit="1" customWidth="1"/>
    <col min="5385" max="5385" width="11.7109375" style="2" customWidth="1"/>
    <col min="5386" max="5387" width="9.140625" style="2"/>
    <col min="5388" max="5388" width="9.28515625" style="2" bestFit="1" customWidth="1"/>
    <col min="5389" max="5633" width="9.140625" style="2"/>
    <col min="5634" max="5634" width="5" style="2" customWidth="1"/>
    <col min="5635" max="5635" width="41" style="2" customWidth="1"/>
    <col min="5636" max="5637" width="11" style="2" customWidth="1"/>
    <col min="5638" max="5639" width="10.42578125" style="2" customWidth="1"/>
    <col min="5640" max="5640" width="10.28515625" style="2" bestFit="1" customWidth="1"/>
    <col min="5641" max="5641" width="11.7109375" style="2" customWidth="1"/>
    <col min="5642" max="5643" width="9.140625" style="2"/>
    <col min="5644" max="5644" width="9.28515625" style="2" bestFit="1" customWidth="1"/>
    <col min="5645" max="5889" width="9.140625" style="2"/>
    <col min="5890" max="5890" width="5" style="2" customWidth="1"/>
    <col min="5891" max="5891" width="41" style="2" customWidth="1"/>
    <col min="5892" max="5893" width="11" style="2" customWidth="1"/>
    <col min="5894" max="5895" width="10.42578125" style="2" customWidth="1"/>
    <col min="5896" max="5896" width="10.28515625" style="2" bestFit="1" customWidth="1"/>
    <col min="5897" max="5897" width="11.7109375" style="2" customWidth="1"/>
    <col min="5898" max="5899" width="9.140625" style="2"/>
    <col min="5900" max="5900" width="9.28515625" style="2" bestFit="1" customWidth="1"/>
    <col min="5901" max="6145" width="9.140625" style="2"/>
    <col min="6146" max="6146" width="5" style="2" customWidth="1"/>
    <col min="6147" max="6147" width="41" style="2" customWidth="1"/>
    <col min="6148" max="6149" width="11" style="2" customWidth="1"/>
    <col min="6150" max="6151" width="10.42578125" style="2" customWidth="1"/>
    <col min="6152" max="6152" width="10.28515625" style="2" bestFit="1" customWidth="1"/>
    <col min="6153" max="6153" width="11.7109375" style="2" customWidth="1"/>
    <col min="6154" max="6155" width="9.140625" style="2"/>
    <col min="6156" max="6156" width="9.28515625" style="2" bestFit="1" customWidth="1"/>
    <col min="6157" max="6401" width="9.140625" style="2"/>
    <col min="6402" max="6402" width="5" style="2" customWidth="1"/>
    <col min="6403" max="6403" width="41" style="2" customWidth="1"/>
    <col min="6404" max="6405" width="11" style="2" customWidth="1"/>
    <col min="6406" max="6407" width="10.42578125" style="2" customWidth="1"/>
    <col min="6408" max="6408" width="10.28515625" style="2" bestFit="1" customWidth="1"/>
    <col min="6409" max="6409" width="11.7109375" style="2" customWidth="1"/>
    <col min="6410" max="6411" width="9.140625" style="2"/>
    <col min="6412" max="6412" width="9.28515625" style="2" bestFit="1" customWidth="1"/>
    <col min="6413" max="6657" width="9.140625" style="2"/>
    <col min="6658" max="6658" width="5" style="2" customWidth="1"/>
    <col min="6659" max="6659" width="41" style="2" customWidth="1"/>
    <col min="6660" max="6661" width="11" style="2" customWidth="1"/>
    <col min="6662" max="6663" width="10.42578125" style="2" customWidth="1"/>
    <col min="6664" max="6664" width="10.28515625" style="2" bestFit="1" customWidth="1"/>
    <col min="6665" max="6665" width="11.7109375" style="2" customWidth="1"/>
    <col min="6666" max="6667" width="9.140625" style="2"/>
    <col min="6668" max="6668" width="9.28515625" style="2" bestFit="1" customWidth="1"/>
    <col min="6669" max="6913" width="9.140625" style="2"/>
    <col min="6914" max="6914" width="5" style="2" customWidth="1"/>
    <col min="6915" max="6915" width="41" style="2" customWidth="1"/>
    <col min="6916" max="6917" width="11" style="2" customWidth="1"/>
    <col min="6918" max="6919" width="10.42578125" style="2" customWidth="1"/>
    <col min="6920" max="6920" width="10.28515625" style="2" bestFit="1" customWidth="1"/>
    <col min="6921" max="6921" width="11.7109375" style="2" customWidth="1"/>
    <col min="6922" max="6923" width="9.140625" style="2"/>
    <col min="6924" max="6924" width="9.28515625" style="2" bestFit="1" customWidth="1"/>
    <col min="6925" max="7169" width="9.140625" style="2"/>
    <col min="7170" max="7170" width="5" style="2" customWidth="1"/>
    <col min="7171" max="7171" width="41" style="2" customWidth="1"/>
    <col min="7172" max="7173" width="11" style="2" customWidth="1"/>
    <col min="7174" max="7175" width="10.42578125" style="2" customWidth="1"/>
    <col min="7176" max="7176" width="10.28515625" style="2" bestFit="1" customWidth="1"/>
    <col min="7177" max="7177" width="11.7109375" style="2" customWidth="1"/>
    <col min="7178" max="7179" width="9.140625" style="2"/>
    <col min="7180" max="7180" width="9.28515625" style="2" bestFit="1" customWidth="1"/>
    <col min="7181" max="7425" width="9.140625" style="2"/>
    <col min="7426" max="7426" width="5" style="2" customWidth="1"/>
    <col min="7427" max="7427" width="41" style="2" customWidth="1"/>
    <col min="7428" max="7429" width="11" style="2" customWidth="1"/>
    <col min="7430" max="7431" width="10.42578125" style="2" customWidth="1"/>
    <col min="7432" max="7432" width="10.28515625" style="2" bestFit="1" customWidth="1"/>
    <col min="7433" max="7433" width="11.7109375" style="2" customWidth="1"/>
    <col min="7434" max="7435" width="9.140625" style="2"/>
    <col min="7436" max="7436" width="9.28515625" style="2" bestFit="1" customWidth="1"/>
    <col min="7437" max="7681" width="9.140625" style="2"/>
    <col min="7682" max="7682" width="5" style="2" customWidth="1"/>
    <col min="7683" max="7683" width="41" style="2" customWidth="1"/>
    <col min="7684" max="7685" width="11" style="2" customWidth="1"/>
    <col min="7686" max="7687" width="10.42578125" style="2" customWidth="1"/>
    <col min="7688" max="7688" width="10.28515625" style="2" bestFit="1" customWidth="1"/>
    <col min="7689" max="7689" width="11.7109375" style="2" customWidth="1"/>
    <col min="7690" max="7691" width="9.140625" style="2"/>
    <col min="7692" max="7692" width="9.28515625" style="2" bestFit="1" customWidth="1"/>
    <col min="7693" max="7937" width="9.140625" style="2"/>
    <col min="7938" max="7938" width="5" style="2" customWidth="1"/>
    <col min="7939" max="7939" width="41" style="2" customWidth="1"/>
    <col min="7940" max="7941" width="11" style="2" customWidth="1"/>
    <col min="7942" max="7943" width="10.42578125" style="2" customWidth="1"/>
    <col min="7944" max="7944" width="10.28515625" style="2" bestFit="1" customWidth="1"/>
    <col min="7945" max="7945" width="11.7109375" style="2" customWidth="1"/>
    <col min="7946" max="7947" width="9.140625" style="2"/>
    <col min="7948" max="7948" width="9.28515625" style="2" bestFit="1" customWidth="1"/>
    <col min="7949" max="8193" width="9.140625" style="2"/>
    <col min="8194" max="8194" width="5" style="2" customWidth="1"/>
    <col min="8195" max="8195" width="41" style="2" customWidth="1"/>
    <col min="8196" max="8197" width="11" style="2" customWidth="1"/>
    <col min="8198" max="8199" width="10.42578125" style="2" customWidth="1"/>
    <col min="8200" max="8200" width="10.28515625" style="2" bestFit="1" customWidth="1"/>
    <col min="8201" max="8201" width="11.7109375" style="2" customWidth="1"/>
    <col min="8202" max="8203" width="9.140625" style="2"/>
    <col min="8204" max="8204" width="9.28515625" style="2" bestFit="1" customWidth="1"/>
    <col min="8205" max="8449" width="9.140625" style="2"/>
    <col min="8450" max="8450" width="5" style="2" customWidth="1"/>
    <col min="8451" max="8451" width="41" style="2" customWidth="1"/>
    <col min="8452" max="8453" width="11" style="2" customWidth="1"/>
    <col min="8454" max="8455" width="10.42578125" style="2" customWidth="1"/>
    <col min="8456" max="8456" width="10.28515625" style="2" bestFit="1" customWidth="1"/>
    <col min="8457" max="8457" width="11.7109375" style="2" customWidth="1"/>
    <col min="8458" max="8459" width="9.140625" style="2"/>
    <col min="8460" max="8460" width="9.28515625" style="2" bestFit="1" customWidth="1"/>
    <col min="8461" max="8705" width="9.140625" style="2"/>
    <col min="8706" max="8706" width="5" style="2" customWidth="1"/>
    <col min="8707" max="8707" width="41" style="2" customWidth="1"/>
    <col min="8708" max="8709" width="11" style="2" customWidth="1"/>
    <col min="8710" max="8711" width="10.42578125" style="2" customWidth="1"/>
    <col min="8712" max="8712" width="10.28515625" style="2" bestFit="1" customWidth="1"/>
    <col min="8713" max="8713" width="11.7109375" style="2" customWidth="1"/>
    <col min="8714" max="8715" width="9.140625" style="2"/>
    <col min="8716" max="8716" width="9.28515625" style="2" bestFit="1" customWidth="1"/>
    <col min="8717" max="8961" width="9.140625" style="2"/>
    <col min="8962" max="8962" width="5" style="2" customWidth="1"/>
    <col min="8963" max="8963" width="41" style="2" customWidth="1"/>
    <col min="8964" max="8965" width="11" style="2" customWidth="1"/>
    <col min="8966" max="8967" width="10.42578125" style="2" customWidth="1"/>
    <col min="8968" max="8968" width="10.28515625" style="2" bestFit="1" customWidth="1"/>
    <col min="8969" max="8969" width="11.7109375" style="2" customWidth="1"/>
    <col min="8970" max="8971" width="9.140625" style="2"/>
    <col min="8972" max="8972" width="9.28515625" style="2" bestFit="1" customWidth="1"/>
    <col min="8973" max="9217" width="9.140625" style="2"/>
    <col min="9218" max="9218" width="5" style="2" customWidth="1"/>
    <col min="9219" max="9219" width="41" style="2" customWidth="1"/>
    <col min="9220" max="9221" width="11" style="2" customWidth="1"/>
    <col min="9222" max="9223" width="10.42578125" style="2" customWidth="1"/>
    <col min="9224" max="9224" width="10.28515625" style="2" bestFit="1" customWidth="1"/>
    <col min="9225" max="9225" width="11.7109375" style="2" customWidth="1"/>
    <col min="9226" max="9227" width="9.140625" style="2"/>
    <col min="9228" max="9228" width="9.28515625" style="2" bestFit="1" customWidth="1"/>
    <col min="9229" max="9473" width="9.140625" style="2"/>
    <col min="9474" max="9474" width="5" style="2" customWidth="1"/>
    <col min="9475" max="9475" width="41" style="2" customWidth="1"/>
    <col min="9476" max="9477" width="11" style="2" customWidth="1"/>
    <col min="9478" max="9479" width="10.42578125" style="2" customWidth="1"/>
    <col min="9480" max="9480" width="10.28515625" style="2" bestFit="1" customWidth="1"/>
    <col min="9481" max="9481" width="11.7109375" style="2" customWidth="1"/>
    <col min="9482" max="9483" width="9.140625" style="2"/>
    <col min="9484" max="9484" width="9.28515625" style="2" bestFit="1" customWidth="1"/>
    <col min="9485" max="9729" width="9.140625" style="2"/>
    <col min="9730" max="9730" width="5" style="2" customWidth="1"/>
    <col min="9731" max="9731" width="41" style="2" customWidth="1"/>
    <col min="9732" max="9733" width="11" style="2" customWidth="1"/>
    <col min="9734" max="9735" width="10.42578125" style="2" customWidth="1"/>
    <col min="9736" max="9736" width="10.28515625" style="2" bestFit="1" customWidth="1"/>
    <col min="9737" max="9737" width="11.7109375" style="2" customWidth="1"/>
    <col min="9738" max="9739" width="9.140625" style="2"/>
    <col min="9740" max="9740" width="9.28515625" style="2" bestFit="1" customWidth="1"/>
    <col min="9741" max="9985" width="9.140625" style="2"/>
    <col min="9986" max="9986" width="5" style="2" customWidth="1"/>
    <col min="9987" max="9987" width="41" style="2" customWidth="1"/>
    <col min="9988" max="9989" width="11" style="2" customWidth="1"/>
    <col min="9990" max="9991" width="10.42578125" style="2" customWidth="1"/>
    <col min="9992" max="9992" width="10.28515625" style="2" bestFit="1" customWidth="1"/>
    <col min="9993" max="9993" width="11.7109375" style="2" customWidth="1"/>
    <col min="9994" max="9995" width="9.140625" style="2"/>
    <col min="9996" max="9996" width="9.28515625" style="2" bestFit="1" customWidth="1"/>
    <col min="9997" max="10241" width="9.140625" style="2"/>
    <col min="10242" max="10242" width="5" style="2" customWidth="1"/>
    <col min="10243" max="10243" width="41" style="2" customWidth="1"/>
    <col min="10244" max="10245" width="11" style="2" customWidth="1"/>
    <col min="10246" max="10247" width="10.42578125" style="2" customWidth="1"/>
    <col min="10248" max="10248" width="10.28515625" style="2" bestFit="1" customWidth="1"/>
    <col min="10249" max="10249" width="11.7109375" style="2" customWidth="1"/>
    <col min="10250" max="10251" width="9.140625" style="2"/>
    <col min="10252" max="10252" width="9.28515625" style="2" bestFit="1" customWidth="1"/>
    <col min="10253" max="10497" width="9.140625" style="2"/>
    <col min="10498" max="10498" width="5" style="2" customWidth="1"/>
    <col min="10499" max="10499" width="41" style="2" customWidth="1"/>
    <col min="10500" max="10501" width="11" style="2" customWidth="1"/>
    <col min="10502" max="10503" width="10.42578125" style="2" customWidth="1"/>
    <col min="10504" max="10504" width="10.28515625" style="2" bestFit="1" customWidth="1"/>
    <col min="10505" max="10505" width="11.7109375" style="2" customWidth="1"/>
    <col min="10506" max="10507" width="9.140625" style="2"/>
    <col min="10508" max="10508" width="9.28515625" style="2" bestFit="1" customWidth="1"/>
    <col min="10509" max="10753" width="9.140625" style="2"/>
    <col min="10754" max="10754" width="5" style="2" customWidth="1"/>
    <col min="10755" max="10755" width="41" style="2" customWidth="1"/>
    <col min="10756" max="10757" width="11" style="2" customWidth="1"/>
    <col min="10758" max="10759" width="10.42578125" style="2" customWidth="1"/>
    <col min="10760" max="10760" width="10.28515625" style="2" bestFit="1" customWidth="1"/>
    <col min="10761" max="10761" width="11.7109375" style="2" customWidth="1"/>
    <col min="10762" max="10763" width="9.140625" style="2"/>
    <col min="10764" max="10764" width="9.28515625" style="2" bestFit="1" customWidth="1"/>
    <col min="10765" max="11009" width="9.140625" style="2"/>
    <col min="11010" max="11010" width="5" style="2" customWidth="1"/>
    <col min="11011" max="11011" width="41" style="2" customWidth="1"/>
    <col min="11012" max="11013" width="11" style="2" customWidth="1"/>
    <col min="11014" max="11015" width="10.42578125" style="2" customWidth="1"/>
    <col min="11016" max="11016" width="10.28515625" style="2" bestFit="1" customWidth="1"/>
    <col min="11017" max="11017" width="11.7109375" style="2" customWidth="1"/>
    <col min="11018" max="11019" width="9.140625" style="2"/>
    <col min="11020" max="11020" width="9.28515625" style="2" bestFit="1" customWidth="1"/>
    <col min="11021" max="11265" width="9.140625" style="2"/>
    <col min="11266" max="11266" width="5" style="2" customWidth="1"/>
    <col min="11267" max="11267" width="41" style="2" customWidth="1"/>
    <col min="11268" max="11269" width="11" style="2" customWidth="1"/>
    <col min="11270" max="11271" width="10.42578125" style="2" customWidth="1"/>
    <col min="11272" max="11272" width="10.28515625" style="2" bestFit="1" customWidth="1"/>
    <col min="11273" max="11273" width="11.7109375" style="2" customWidth="1"/>
    <col min="11274" max="11275" width="9.140625" style="2"/>
    <col min="11276" max="11276" width="9.28515625" style="2" bestFit="1" customWidth="1"/>
    <col min="11277" max="11521" width="9.140625" style="2"/>
    <col min="11522" max="11522" width="5" style="2" customWidth="1"/>
    <col min="11523" max="11523" width="41" style="2" customWidth="1"/>
    <col min="11524" max="11525" width="11" style="2" customWidth="1"/>
    <col min="11526" max="11527" width="10.42578125" style="2" customWidth="1"/>
    <col min="11528" max="11528" width="10.28515625" style="2" bestFit="1" customWidth="1"/>
    <col min="11529" max="11529" width="11.7109375" style="2" customWidth="1"/>
    <col min="11530" max="11531" width="9.140625" style="2"/>
    <col min="11532" max="11532" width="9.28515625" style="2" bestFit="1" customWidth="1"/>
    <col min="11533" max="11777" width="9.140625" style="2"/>
    <col min="11778" max="11778" width="5" style="2" customWidth="1"/>
    <col min="11779" max="11779" width="41" style="2" customWidth="1"/>
    <col min="11780" max="11781" width="11" style="2" customWidth="1"/>
    <col min="11782" max="11783" width="10.42578125" style="2" customWidth="1"/>
    <col min="11784" max="11784" width="10.28515625" style="2" bestFit="1" customWidth="1"/>
    <col min="11785" max="11785" width="11.7109375" style="2" customWidth="1"/>
    <col min="11786" max="11787" width="9.140625" style="2"/>
    <col min="11788" max="11788" width="9.28515625" style="2" bestFit="1" customWidth="1"/>
    <col min="11789" max="12033" width="9.140625" style="2"/>
    <col min="12034" max="12034" width="5" style="2" customWidth="1"/>
    <col min="12035" max="12035" width="41" style="2" customWidth="1"/>
    <col min="12036" max="12037" width="11" style="2" customWidth="1"/>
    <col min="12038" max="12039" width="10.42578125" style="2" customWidth="1"/>
    <col min="12040" max="12040" width="10.28515625" style="2" bestFit="1" customWidth="1"/>
    <col min="12041" max="12041" width="11.7109375" style="2" customWidth="1"/>
    <col min="12042" max="12043" width="9.140625" style="2"/>
    <col min="12044" max="12044" width="9.28515625" style="2" bestFit="1" customWidth="1"/>
    <col min="12045" max="12289" width="9.140625" style="2"/>
    <col min="12290" max="12290" width="5" style="2" customWidth="1"/>
    <col min="12291" max="12291" width="41" style="2" customWidth="1"/>
    <col min="12292" max="12293" width="11" style="2" customWidth="1"/>
    <col min="12294" max="12295" width="10.42578125" style="2" customWidth="1"/>
    <col min="12296" max="12296" width="10.28515625" style="2" bestFit="1" customWidth="1"/>
    <col min="12297" max="12297" width="11.7109375" style="2" customWidth="1"/>
    <col min="12298" max="12299" width="9.140625" style="2"/>
    <col min="12300" max="12300" width="9.28515625" style="2" bestFit="1" customWidth="1"/>
    <col min="12301" max="12545" width="9.140625" style="2"/>
    <col min="12546" max="12546" width="5" style="2" customWidth="1"/>
    <col min="12547" max="12547" width="41" style="2" customWidth="1"/>
    <col min="12548" max="12549" width="11" style="2" customWidth="1"/>
    <col min="12550" max="12551" width="10.42578125" style="2" customWidth="1"/>
    <col min="12552" max="12552" width="10.28515625" style="2" bestFit="1" customWidth="1"/>
    <col min="12553" max="12553" width="11.7109375" style="2" customWidth="1"/>
    <col min="12554" max="12555" width="9.140625" style="2"/>
    <col min="12556" max="12556" width="9.28515625" style="2" bestFit="1" customWidth="1"/>
    <col min="12557" max="12801" width="9.140625" style="2"/>
    <col min="12802" max="12802" width="5" style="2" customWidth="1"/>
    <col min="12803" max="12803" width="41" style="2" customWidth="1"/>
    <col min="12804" max="12805" width="11" style="2" customWidth="1"/>
    <col min="12806" max="12807" width="10.42578125" style="2" customWidth="1"/>
    <col min="12808" max="12808" width="10.28515625" style="2" bestFit="1" customWidth="1"/>
    <col min="12809" max="12809" width="11.7109375" style="2" customWidth="1"/>
    <col min="12810" max="12811" width="9.140625" style="2"/>
    <col min="12812" max="12812" width="9.28515625" style="2" bestFit="1" customWidth="1"/>
    <col min="12813" max="13057" width="9.140625" style="2"/>
    <col min="13058" max="13058" width="5" style="2" customWidth="1"/>
    <col min="13059" max="13059" width="41" style="2" customWidth="1"/>
    <col min="13060" max="13061" width="11" style="2" customWidth="1"/>
    <col min="13062" max="13063" width="10.42578125" style="2" customWidth="1"/>
    <col min="13064" max="13064" width="10.28515625" style="2" bestFit="1" customWidth="1"/>
    <col min="13065" max="13065" width="11.7109375" style="2" customWidth="1"/>
    <col min="13066" max="13067" width="9.140625" style="2"/>
    <col min="13068" max="13068" width="9.28515625" style="2" bestFit="1" customWidth="1"/>
    <col min="13069" max="13313" width="9.140625" style="2"/>
    <col min="13314" max="13314" width="5" style="2" customWidth="1"/>
    <col min="13315" max="13315" width="41" style="2" customWidth="1"/>
    <col min="13316" max="13317" width="11" style="2" customWidth="1"/>
    <col min="13318" max="13319" width="10.42578125" style="2" customWidth="1"/>
    <col min="13320" max="13320" width="10.28515625" style="2" bestFit="1" customWidth="1"/>
    <col min="13321" max="13321" width="11.7109375" style="2" customWidth="1"/>
    <col min="13322" max="13323" width="9.140625" style="2"/>
    <col min="13324" max="13324" width="9.28515625" style="2" bestFit="1" customWidth="1"/>
    <col min="13325" max="13569" width="9.140625" style="2"/>
    <col min="13570" max="13570" width="5" style="2" customWidth="1"/>
    <col min="13571" max="13571" width="41" style="2" customWidth="1"/>
    <col min="13572" max="13573" width="11" style="2" customWidth="1"/>
    <col min="13574" max="13575" width="10.42578125" style="2" customWidth="1"/>
    <col min="13576" max="13576" width="10.28515625" style="2" bestFit="1" customWidth="1"/>
    <col min="13577" max="13577" width="11.7109375" style="2" customWidth="1"/>
    <col min="13578" max="13579" width="9.140625" style="2"/>
    <col min="13580" max="13580" width="9.28515625" style="2" bestFit="1" customWidth="1"/>
    <col min="13581" max="13825" width="9.140625" style="2"/>
    <col min="13826" max="13826" width="5" style="2" customWidth="1"/>
    <col min="13827" max="13827" width="41" style="2" customWidth="1"/>
    <col min="13828" max="13829" width="11" style="2" customWidth="1"/>
    <col min="13830" max="13831" width="10.42578125" style="2" customWidth="1"/>
    <col min="13832" max="13832" width="10.28515625" style="2" bestFit="1" customWidth="1"/>
    <col min="13833" max="13833" width="11.7109375" style="2" customWidth="1"/>
    <col min="13834" max="13835" width="9.140625" style="2"/>
    <col min="13836" max="13836" width="9.28515625" style="2" bestFit="1" customWidth="1"/>
    <col min="13837" max="14081" width="9.140625" style="2"/>
    <col min="14082" max="14082" width="5" style="2" customWidth="1"/>
    <col min="14083" max="14083" width="41" style="2" customWidth="1"/>
    <col min="14084" max="14085" width="11" style="2" customWidth="1"/>
    <col min="14086" max="14087" width="10.42578125" style="2" customWidth="1"/>
    <col min="14088" max="14088" width="10.28515625" style="2" bestFit="1" customWidth="1"/>
    <col min="14089" max="14089" width="11.7109375" style="2" customWidth="1"/>
    <col min="14090" max="14091" width="9.140625" style="2"/>
    <col min="14092" max="14092" width="9.28515625" style="2" bestFit="1" customWidth="1"/>
    <col min="14093" max="14337" width="9.140625" style="2"/>
    <col min="14338" max="14338" width="5" style="2" customWidth="1"/>
    <col min="14339" max="14339" width="41" style="2" customWidth="1"/>
    <col min="14340" max="14341" width="11" style="2" customWidth="1"/>
    <col min="14342" max="14343" width="10.42578125" style="2" customWidth="1"/>
    <col min="14344" max="14344" width="10.28515625" style="2" bestFit="1" customWidth="1"/>
    <col min="14345" max="14345" width="11.7109375" style="2" customWidth="1"/>
    <col min="14346" max="14347" width="9.140625" style="2"/>
    <col min="14348" max="14348" width="9.28515625" style="2" bestFit="1" customWidth="1"/>
    <col min="14349" max="14593" width="9.140625" style="2"/>
    <col min="14594" max="14594" width="5" style="2" customWidth="1"/>
    <col min="14595" max="14595" width="41" style="2" customWidth="1"/>
    <col min="14596" max="14597" width="11" style="2" customWidth="1"/>
    <col min="14598" max="14599" width="10.42578125" style="2" customWidth="1"/>
    <col min="14600" max="14600" width="10.28515625" style="2" bestFit="1" customWidth="1"/>
    <col min="14601" max="14601" width="11.7109375" style="2" customWidth="1"/>
    <col min="14602" max="14603" width="9.140625" style="2"/>
    <col min="14604" max="14604" width="9.28515625" style="2" bestFit="1" customWidth="1"/>
    <col min="14605" max="14849" width="9.140625" style="2"/>
    <col min="14850" max="14850" width="5" style="2" customWidth="1"/>
    <col min="14851" max="14851" width="41" style="2" customWidth="1"/>
    <col min="14852" max="14853" width="11" style="2" customWidth="1"/>
    <col min="14854" max="14855" width="10.42578125" style="2" customWidth="1"/>
    <col min="14856" max="14856" width="10.28515625" style="2" bestFit="1" customWidth="1"/>
    <col min="14857" max="14857" width="11.7109375" style="2" customWidth="1"/>
    <col min="14858" max="14859" width="9.140625" style="2"/>
    <col min="14860" max="14860" width="9.28515625" style="2" bestFit="1" customWidth="1"/>
    <col min="14861" max="15105" width="9.140625" style="2"/>
    <col min="15106" max="15106" width="5" style="2" customWidth="1"/>
    <col min="15107" max="15107" width="41" style="2" customWidth="1"/>
    <col min="15108" max="15109" width="11" style="2" customWidth="1"/>
    <col min="15110" max="15111" width="10.42578125" style="2" customWidth="1"/>
    <col min="15112" max="15112" width="10.28515625" style="2" bestFit="1" customWidth="1"/>
    <col min="15113" max="15113" width="11.7109375" style="2" customWidth="1"/>
    <col min="15114" max="15115" width="9.140625" style="2"/>
    <col min="15116" max="15116" width="9.28515625" style="2" bestFit="1" customWidth="1"/>
    <col min="15117" max="15361" width="9.140625" style="2"/>
    <col min="15362" max="15362" width="5" style="2" customWidth="1"/>
    <col min="15363" max="15363" width="41" style="2" customWidth="1"/>
    <col min="15364" max="15365" width="11" style="2" customWidth="1"/>
    <col min="15366" max="15367" width="10.42578125" style="2" customWidth="1"/>
    <col min="15368" max="15368" width="10.28515625" style="2" bestFit="1" customWidth="1"/>
    <col min="15369" max="15369" width="11.7109375" style="2" customWidth="1"/>
    <col min="15370" max="15371" width="9.140625" style="2"/>
    <col min="15372" max="15372" width="9.28515625" style="2" bestFit="1" customWidth="1"/>
    <col min="15373" max="15617" width="9.140625" style="2"/>
    <col min="15618" max="15618" width="5" style="2" customWidth="1"/>
    <col min="15619" max="15619" width="41" style="2" customWidth="1"/>
    <col min="15620" max="15621" width="11" style="2" customWidth="1"/>
    <col min="15622" max="15623" width="10.42578125" style="2" customWidth="1"/>
    <col min="15624" max="15624" width="10.28515625" style="2" bestFit="1" customWidth="1"/>
    <col min="15625" max="15625" width="11.7109375" style="2" customWidth="1"/>
    <col min="15626" max="15627" width="9.140625" style="2"/>
    <col min="15628" max="15628" width="9.28515625" style="2" bestFit="1" customWidth="1"/>
    <col min="15629" max="15873" width="9.140625" style="2"/>
    <col min="15874" max="15874" width="5" style="2" customWidth="1"/>
    <col min="15875" max="15875" width="41" style="2" customWidth="1"/>
    <col min="15876" max="15877" width="11" style="2" customWidth="1"/>
    <col min="15878" max="15879" width="10.42578125" style="2" customWidth="1"/>
    <col min="15880" max="15880" width="10.28515625" style="2" bestFit="1" customWidth="1"/>
    <col min="15881" max="15881" width="11.7109375" style="2" customWidth="1"/>
    <col min="15882" max="15883" width="9.140625" style="2"/>
    <col min="15884" max="15884" width="9.28515625" style="2" bestFit="1" customWidth="1"/>
    <col min="15885" max="16129" width="9.140625" style="2"/>
    <col min="16130" max="16130" width="5" style="2" customWidth="1"/>
    <col min="16131" max="16131" width="41" style="2" customWidth="1"/>
    <col min="16132" max="16133" width="11" style="2" customWidth="1"/>
    <col min="16134" max="16135" width="10.42578125" style="2" customWidth="1"/>
    <col min="16136" max="16136" width="10.28515625" style="2" bestFit="1" customWidth="1"/>
    <col min="16137" max="16137" width="11.7109375" style="2" customWidth="1"/>
    <col min="16138" max="16139" width="9.140625" style="2"/>
    <col min="16140" max="16140" width="9.28515625" style="2" bestFit="1" customWidth="1"/>
    <col min="16141" max="16384" width="9.140625" style="2"/>
  </cols>
  <sheetData>
    <row r="2" spans="1:9" ht="15" x14ac:dyDescent="0.25">
      <c r="A2" s="283" t="s">
        <v>164</v>
      </c>
      <c r="B2" s="283"/>
      <c r="C2" s="283"/>
      <c r="D2" s="283"/>
      <c r="E2" s="283"/>
      <c r="F2" s="283"/>
      <c r="G2" s="283"/>
      <c r="H2" s="283"/>
      <c r="I2" s="283"/>
    </row>
    <row r="3" spans="1:9" ht="15" x14ac:dyDescent="0.25">
      <c r="A3" s="283" t="s">
        <v>224</v>
      </c>
      <c r="B3" s="283"/>
      <c r="C3" s="283"/>
      <c r="D3" s="283"/>
      <c r="E3" s="283"/>
      <c r="F3" s="283"/>
      <c r="G3" s="283"/>
      <c r="H3" s="283"/>
      <c r="I3" s="283"/>
    </row>
    <row r="4" spans="1:9" ht="15.75" thickBot="1" x14ac:dyDescent="0.3">
      <c r="A4" s="283" t="s">
        <v>244</v>
      </c>
      <c r="B4" s="283"/>
      <c r="C4" s="283"/>
      <c r="D4" s="283"/>
      <c r="E4" s="283"/>
      <c r="F4" s="283"/>
      <c r="G4" s="283"/>
      <c r="H4" s="283"/>
      <c r="I4" s="283"/>
    </row>
    <row r="5" spans="1:9" ht="15.75" thickBot="1" x14ac:dyDescent="0.3">
      <c r="A5" s="228"/>
      <c r="B5" s="229"/>
      <c r="C5" s="230" t="s">
        <v>125</v>
      </c>
      <c r="D5" s="231">
        <v>2016</v>
      </c>
      <c r="E5" s="231">
        <v>2015</v>
      </c>
      <c r="F5" s="231">
        <v>2014</v>
      </c>
      <c r="G5" s="232">
        <v>2013</v>
      </c>
      <c r="H5" s="233">
        <v>2012</v>
      </c>
      <c r="I5" s="234">
        <v>2011</v>
      </c>
    </row>
    <row r="6" spans="1:9" ht="15" x14ac:dyDescent="0.25">
      <c r="A6" s="109" t="s">
        <v>225</v>
      </c>
      <c r="B6" s="57"/>
      <c r="C6" s="110"/>
      <c r="D6" s="235"/>
      <c r="E6" s="235"/>
      <c r="F6" s="235"/>
      <c r="G6" s="236"/>
      <c r="H6" s="237"/>
      <c r="I6" s="238"/>
    </row>
    <row r="7" spans="1:9" ht="15" x14ac:dyDescent="0.25">
      <c r="A7" s="239" t="s">
        <v>226</v>
      </c>
      <c r="B7" s="240"/>
      <c r="C7" s="241"/>
      <c r="D7" s="242">
        <f>+D8</f>
        <v>17166</v>
      </c>
      <c r="E7" s="242">
        <f>+E8</f>
        <v>20474.2</v>
      </c>
      <c r="F7" s="243">
        <f>SUM(F8:F8)</f>
        <v>24749.5</v>
      </c>
      <c r="G7" s="243">
        <f>SUM(G8:G8)</f>
        <v>30358.5</v>
      </c>
      <c r="H7" s="244">
        <v>37815</v>
      </c>
      <c r="I7" s="245">
        <v>47850</v>
      </c>
    </row>
    <row r="8" spans="1:9" ht="15" x14ac:dyDescent="0.25">
      <c r="A8" s="115"/>
      <c r="B8" s="116" t="s">
        <v>227</v>
      </c>
      <c r="C8" s="58">
        <v>4</v>
      </c>
      <c r="D8" s="277">
        <f>+'Schedule 1'!K14</f>
        <v>17166</v>
      </c>
      <c r="E8" s="246">
        <f>+'[1]Schedule 1'!K14</f>
        <v>20474.2</v>
      </c>
      <c r="F8" s="246">
        <f>+'[2]Changes in Position'!$D$8</f>
        <v>24749.5</v>
      </c>
      <c r="G8" s="94">
        <f>+'[3]Changes in Position'!$D$8</f>
        <v>30358.5</v>
      </c>
      <c r="H8" s="247">
        <v>37815</v>
      </c>
      <c r="I8" s="248">
        <f>SUM(I7)</f>
        <v>47850</v>
      </c>
    </row>
    <row r="9" spans="1:9" ht="15" x14ac:dyDescent="0.25">
      <c r="A9" s="125"/>
      <c r="B9" s="126"/>
      <c r="C9" s="58"/>
      <c r="D9" s="249"/>
      <c r="E9" s="249"/>
      <c r="F9" s="246"/>
      <c r="G9" s="97"/>
      <c r="H9" s="247"/>
      <c r="I9" s="250"/>
    </row>
    <row r="10" spans="1:9" ht="15" x14ac:dyDescent="0.25">
      <c r="A10" s="130"/>
      <c r="B10" s="126"/>
      <c r="C10" s="58"/>
      <c r="D10" s="249"/>
      <c r="E10" s="249"/>
      <c r="F10" s="246"/>
      <c r="G10" s="97"/>
      <c r="H10" s="247"/>
      <c r="I10" s="250"/>
    </row>
    <row r="11" spans="1:9" ht="15" x14ac:dyDescent="0.25">
      <c r="A11" s="109" t="s">
        <v>228</v>
      </c>
      <c r="B11" s="126"/>
      <c r="C11" s="58"/>
      <c r="D11" s="251">
        <f>+D13+D14</f>
        <v>308743.03000000003</v>
      </c>
      <c r="E11" s="251">
        <f>+E13+E14</f>
        <v>207679.28999999989</v>
      </c>
      <c r="F11" s="252">
        <f>F13+F14</f>
        <v>158227.31999999998</v>
      </c>
      <c r="G11" s="97">
        <f>G13+G14</f>
        <v>200083.80487999995</v>
      </c>
      <c r="H11" s="253">
        <f>H13+H14</f>
        <v>117157</v>
      </c>
      <c r="I11" s="254">
        <v>94179</v>
      </c>
    </row>
    <row r="12" spans="1:9" ht="15" x14ac:dyDescent="0.25">
      <c r="A12" s="109"/>
      <c r="B12" s="116" t="s">
        <v>229</v>
      </c>
      <c r="C12" s="58">
        <v>5</v>
      </c>
      <c r="D12" s="249"/>
      <c r="E12" s="255">
        <v>0</v>
      </c>
      <c r="F12" s="246">
        <v>0</v>
      </c>
      <c r="G12" s="94">
        <f>[1]Notes!F33</f>
        <v>0</v>
      </c>
      <c r="H12" s="247"/>
      <c r="I12" s="248">
        <v>0</v>
      </c>
    </row>
    <row r="13" spans="1:9" ht="15" x14ac:dyDescent="0.25">
      <c r="A13" s="130"/>
      <c r="B13" s="116" t="s">
        <v>230</v>
      </c>
      <c r="C13" s="58">
        <v>6</v>
      </c>
      <c r="D13" s="277">
        <f>+Notes!D39</f>
        <v>288644.03000000003</v>
      </c>
      <c r="E13" s="246">
        <f>+[1]Notes!D39</f>
        <v>187580.28999999989</v>
      </c>
      <c r="F13" s="246">
        <f>+'[2]Changes in Position'!$D$14</f>
        <v>138128.31999999998</v>
      </c>
      <c r="G13" s="97">
        <f>+'[1]Statement of Cash Flow'!F24</f>
        <v>179984.80487999995</v>
      </c>
      <c r="H13" s="247">
        <v>87057</v>
      </c>
      <c r="I13" s="248">
        <v>94179</v>
      </c>
    </row>
    <row r="14" spans="1:9" ht="15" x14ac:dyDescent="0.25">
      <c r="A14" s="130"/>
      <c r="B14" s="116" t="s">
        <v>231</v>
      </c>
      <c r="C14" s="58"/>
      <c r="D14" s="277">
        <v>20099</v>
      </c>
      <c r="E14" s="246">
        <v>20099</v>
      </c>
      <c r="F14" s="246">
        <f>+G14</f>
        <v>20099</v>
      </c>
      <c r="G14" s="97">
        <v>20099</v>
      </c>
      <c r="H14" s="253">
        <v>30100</v>
      </c>
      <c r="I14" s="254">
        <v>0</v>
      </c>
    </row>
    <row r="15" spans="1:9" ht="15.75" thickBot="1" x14ac:dyDescent="0.3">
      <c r="A15" s="125"/>
      <c r="B15" s="26"/>
      <c r="C15" s="256" t="s">
        <v>232</v>
      </c>
      <c r="D15" s="257">
        <f>+D7+D11</f>
        <v>325909.03000000003</v>
      </c>
      <c r="E15" s="257">
        <f>+E7+E11</f>
        <v>228153.4899999999</v>
      </c>
      <c r="F15" s="258">
        <f>+F11+F7</f>
        <v>182976.81999999998</v>
      </c>
      <c r="G15" s="258">
        <f>+G11+G7</f>
        <v>230442.30487999995</v>
      </c>
      <c r="H15" s="259">
        <f>H7+H11</f>
        <v>154972</v>
      </c>
      <c r="I15" s="260">
        <f>I7+I11</f>
        <v>142029</v>
      </c>
    </row>
    <row r="16" spans="1:9" ht="15.75" thickTop="1" x14ac:dyDescent="0.25">
      <c r="A16" s="130"/>
      <c r="B16" s="126"/>
      <c r="C16" s="58"/>
      <c r="D16" s="249"/>
      <c r="E16" s="249"/>
      <c r="F16" s="246"/>
      <c r="G16" s="97"/>
      <c r="H16" s="247"/>
      <c r="I16" s="248"/>
    </row>
    <row r="17" spans="1:9" ht="15" x14ac:dyDescent="0.25">
      <c r="A17" s="125" t="s">
        <v>233</v>
      </c>
      <c r="B17" s="126"/>
      <c r="C17" s="58"/>
      <c r="D17" s="249"/>
      <c r="E17" s="249"/>
      <c r="F17" s="246"/>
      <c r="G17" s="97"/>
      <c r="H17" s="247"/>
      <c r="I17" s="248"/>
    </row>
    <row r="18" spans="1:9" ht="15" x14ac:dyDescent="0.25">
      <c r="A18" s="125" t="s">
        <v>234</v>
      </c>
      <c r="B18" s="116"/>
      <c r="C18" s="58"/>
      <c r="D18" s="280">
        <f>+D19+D20</f>
        <v>325908.87488000002</v>
      </c>
      <c r="E18" s="251">
        <f>+E19+E20</f>
        <v>228152.84487999999</v>
      </c>
      <c r="F18" s="252">
        <f>SUM(F19:F20)</f>
        <v>182976.67487999995</v>
      </c>
      <c r="G18" s="97">
        <f>SUM(G19:G20)</f>
        <v>230441.85488</v>
      </c>
      <c r="H18" s="253">
        <f>H19+H20</f>
        <v>144972</v>
      </c>
      <c r="I18" s="254">
        <v>142029</v>
      </c>
    </row>
    <row r="19" spans="1:9" ht="15" x14ac:dyDescent="0.25">
      <c r="A19" s="125"/>
      <c r="B19" s="116" t="s">
        <v>191</v>
      </c>
      <c r="C19" s="58"/>
      <c r="D19" s="278">
        <f>+E35</f>
        <v>228152.84487999999</v>
      </c>
      <c r="E19" s="261">
        <f>+F35</f>
        <v>182976.67487999995</v>
      </c>
      <c r="F19" s="246">
        <f>+G18</f>
        <v>230441.85488</v>
      </c>
      <c r="G19" s="94">
        <v>144972</v>
      </c>
      <c r="H19" s="247">
        <v>142029</v>
      </c>
      <c r="I19" s="248">
        <f>'[1]Statement of Changes in Equity'!B53</f>
        <v>134649</v>
      </c>
    </row>
    <row r="20" spans="1:9" ht="15" x14ac:dyDescent="0.25">
      <c r="A20" s="125"/>
      <c r="B20" s="116" t="s">
        <v>235</v>
      </c>
      <c r="C20" s="58"/>
      <c r="D20" s="279">
        <f>+'Income Statement'!C11</f>
        <v>97756.030000000028</v>
      </c>
      <c r="E20" s="262">
        <f>+'[1]Income Statement'!C11</f>
        <v>45176.170000000042</v>
      </c>
      <c r="F20" s="252">
        <f>+'[2]Changes in Position'!$D$21</f>
        <v>-47465.180000000051</v>
      </c>
      <c r="G20" s="252">
        <f>'[1]Statement of Changes in Equity'!C32</f>
        <v>85469.854879999999</v>
      </c>
      <c r="H20" s="253">
        <v>2943</v>
      </c>
      <c r="I20" s="254">
        <v>7380</v>
      </c>
    </row>
    <row r="21" spans="1:9" ht="15" x14ac:dyDescent="0.25">
      <c r="A21" s="125"/>
      <c r="B21" s="116"/>
      <c r="C21" s="58"/>
      <c r="D21" s="249"/>
      <c r="E21" s="249"/>
      <c r="F21" s="246"/>
      <c r="G21" s="97"/>
      <c r="H21" s="247"/>
      <c r="I21" s="248"/>
    </row>
    <row r="22" spans="1:9" ht="15" x14ac:dyDescent="0.25">
      <c r="A22" s="125" t="s">
        <v>236</v>
      </c>
      <c r="B22" s="116"/>
      <c r="C22" s="58"/>
      <c r="D22" s="249"/>
      <c r="E22" s="249"/>
      <c r="F22" s="246"/>
      <c r="G22" s="97">
        <f>SUM(G23:G25)</f>
        <v>0</v>
      </c>
      <c r="H22" s="253"/>
      <c r="I22" s="254">
        <f>SUM(I23:I25)</f>
        <v>0</v>
      </c>
    </row>
    <row r="23" spans="1:9" ht="15" x14ac:dyDescent="0.25">
      <c r="A23" s="115"/>
      <c r="B23" s="116" t="s">
        <v>237</v>
      </c>
      <c r="C23" s="58"/>
      <c r="D23" s="249"/>
      <c r="E23" s="249"/>
      <c r="F23" s="246"/>
      <c r="G23" s="94"/>
      <c r="H23" s="247"/>
      <c r="I23" s="263"/>
    </row>
    <row r="24" spans="1:9" ht="15" x14ac:dyDescent="0.25">
      <c r="A24" s="125"/>
      <c r="B24" s="126"/>
      <c r="C24" s="58"/>
      <c r="D24" s="249"/>
      <c r="E24" s="249"/>
      <c r="F24" s="246"/>
      <c r="G24" s="97"/>
      <c r="H24" s="247"/>
      <c r="I24" s="248"/>
    </row>
    <row r="25" spans="1:9" ht="15" x14ac:dyDescent="0.25">
      <c r="A25" s="130"/>
      <c r="B25" s="116"/>
      <c r="C25" s="58"/>
      <c r="D25" s="249"/>
      <c r="E25" s="249"/>
      <c r="F25" s="246"/>
      <c r="G25" s="252">
        <v>0</v>
      </c>
      <c r="H25" s="253"/>
      <c r="I25" s="254"/>
    </row>
    <row r="26" spans="1:9" ht="15" x14ac:dyDescent="0.25">
      <c r="A26" s="130"/>
      <c r="B26" s="116"/>
      <c r="C26" s="58"/>
      <c r="D26" s="249"/>
      <c r="E26" s="249"/>
      <c r="F26" s="246"/>
      <c r="G26" s="97"/>
      <c r="H26" s="247"/>
      <c r="I26" s="248"/>
    </row>
    <row r="27" spans="1:9" ht="15" x14ac:dyDescent="0.25">
      <c r="A27" s="130"/>
      <c r="B27" s="116"/>
      <c r="C27" s="58"/>
      <c r="D27" s="249"/>
      <c r="E27" s="249"/>
      <c r="F27" s="246"/>
      <c r="G27" s="97"/>
      <c r="H27" s="247"/>
      <c r="I27" s="248"/>
    </row>
    <row r="28" spans="1:9" ht="15" x14ac:dyDescent="0.25">
      <c r="A28" s="125" t="s">
        <v>238</v>
      </c>
      <c r="B28" s="116"/>
      <c r="C28" s="58"/>
      <c r="D28" s="249"/>
      <c r="E28" s="249"/>
      <c r="F28" s="246"/>
      <c r="G28" s="97">
        <f>SUM(G29:G32)</f>
        <v>0</v>
      </c>
      <c r="H28" s="253">
        <v>10000</v>
      </c>
      <c r="I28" s="248">
        <f>SUM(I29:I32)</f>
        <v>0</v>
      </c>
    </row>
    <row r="29" spans="1:9" ht="15" x14ac:dyDescent="0.25">
      <c r="A29" s="130"/>
      <c r="B29" s="116" t="s">
        <v>176</v>
      </c>
      <c r="C29" s="58">
        <v>7</v>
      </c>
      <c r="D29" s="249"/>
      <c r="E29" s="249"/>
      <c r="F29" s="246"/>
      <c r="G29" s="94">
        <f>+[1]Notes!D43</f>
        <v>0</v>
      </c>
      <c r="H29" s="247"/>
      <c r="I29" s="263"/>
    </row>
    <row r="30" spans="1:9" ht="15" x14ac:dyDescent="0.25">
      <c r="A30" s="130"/>
      <c r="B30" s="116" t="s">
        <v>239</v>
      </c>
      <c r="C30" s="58"/>
      <c r="D30" s="249"/>
      <c r="E30" s="249"/>
      <c r="F30" s="246"/>
      <c r="G30" s="97"/>
      <c r="H30" s="247">
        <v>10000</v>
      </c>
      <c r="I30" s="248"/>
    </row>
    <row r="31" spans="1:9" ht="15" x14ac:dyDescent="0.25">
      <c r="A31" s="130"/>
      <c r="B31" s="116" t="s">
        <v>240</v>
      </c>
      <c r="C31" s="58"/>
      <c r="D31" s="249"/>
      <c r="E31" s="249"/>
      <c r="F31" s="246"/>
      <c r="G31" s="97">
        <v>0</v>
      </c>
      <c r="H31" s="247"/>
      <c r="I31" s="248"/>
    </row>
    <row r="32" spans="1:9" ht="15" x14ac:dyDescent="0.25">
      <c r="A32" s="130"/>
      <c r="B32" s="116"/>
      <c r="C32" s="58"/>
      <c r="D32" s="249"/>
      <c r="E32" s="249"/>
      <c r="F32" s="246"/>
      <c r="G32" s="252"/>
      <c r="H32" s="253"/>
      <c r="I32" s="254"/>
    </row>
    <row r="33" spans="1:12" ht="15" x14ac:dyDescent="0.25">
      <c r="A33" s="130"/>
      <c r="B33" s="116"/>
      <c r="C33" s="58"/>
      <c r="D33" s="249"/>
      <c r="E33" s="249"/>
      <c r="F33" s="246"/>
      <c r="G33" s="97"/>
      <c r="H33" s="247"/>
      <c r="I33" s="248"/>
    </row>
    <row r="34" spans="1:12" ht="15" x14ac:dyDescent="0.25">
      <c r="A34" s="130"/>
      <c r="B34" s="116"/>
      <c r="C34" s="264" t="s">
        <v>241</v>
      </c>
      <c r="D34" s="265"/>
      <c r="E34" s="265"/>
      <c r="F34" s="266"/>
      <c r="G34" s="252">
        <f>+G28+G22</f>
        <v>0</v>
      </c>
      <c r="H34" s="253">
        <v>10000</v>
      </c>
      <c r="I34" s="254">
        <f>+I28+I22</f>
        <v>0</v>
      </c>
    </row>
    <row r="35" spans="1:12" ht="15.75" thickBot="1" x14ac:dyDescent="0.3">
      <c r="A35" s="267"/>
      <c r="B35" s="284" t="s">
        <v>242</v>
      </c>
      <c r="C35" s="284"/>
      <c r="D35" s="268">
        <f>+D34+D18</f>
        <v>325908.87488000002</v>
      </c>
      <c r="E35" s="268">
        <f>+E34+E18</f>
        <v>228152.84487999999</v>
      </c>
      <c r="F35" s="268">
        <f>+F34+F18</f>
        <v>182976.67487999995</v>
      </c>
      <c r="G35" s="268">
        <f>+G34+G18</f>
        <v>230441.85488</v>
      </c>
      <c r="H35" s="269">
        <f>H18+H28</f>
        <v>154972</v>
      </c>
      <c r="I35" s="270">
        <f>I18+I28</f>
        <v>142029</v>
      </c>
      <c r="K35" s="40">
        <f>+F15-F35</f>
        <v>0.14512000003014691</v>
      </c>
      <c r="L35" s="25">
        <f>+G15-G35</f>
        <v>0.44999999995343387</v>
      </c>
    </row>
    <row r="36" spans="1:12" ht="15" x14ac:dyDescent="0.25">
      <c r="A36" s="44"/>
      <c r="B36" s="44"/>
      <c r="C36" s="44"/>
      <c r="D36" s="44"/>
      <c r="E36" s="44"/>
      <c r="F36" s="44"/>
      <c r="G36" s="44"/>
      <c r="H36" s="44"/>
      <c r="I36" s="44"/>
    </row>
    <row r="37" spans="1:12" ht="15" x14ac:dyDescent="0.25">
      <c r="A37" s="285" t="s">
        <v>181</v>
      </c>
      <c r="B37" s="285"/>
      <c r="C37" s="285"/>
      <c r="D37" s="285"/>
      <c r="E37" s="285"/>
      <c r="F37" s="285"/>
      <c r="G37" s="285"/>
      <c r="H37" s="285"/>
      <c r="I37" s="285"/>
    </row>
    <row r="38" spans="1:12" ht="15" x14ac:dyDescent="0.25">
      <c r="A38" s="285" t="s">
        <v>182</v>
      </c>
      <c r="B38" s="285"/>
      <c r="C38" s="285"/>
      <c r="D38" s="285"/>
      <c r="E38" s="285"/>
      <c r="F38" s="285"/>
      <c r="G38" s="285"/>
      <c r="H38" s="285"/>
      <c r="I38" s="285"/>
    </row>
    <row r="39" spans="1:12" ht="15" x14ac:dyDescent="0.25">
      <c r="A39" s="44"/>
      <c r="B39" s="44"/>
      <c r="C39" s="44"/>
      <c r="D39" s="44"/>
      <c r="E39" s="44"/>
      <c r="F39" s="44"/>
      <c r="G39" s="44"/>
      <c r="H39" s="44"/>
      <c r="I39" s="44"/>
    </row>
    <row r="40" spans="1:12" ht="15" x14ac:dyDescent="0.25">
      <c r="A40" s="44"/>
      <c r="B40" s="44"/>
      <c r="C40" s="44"/>
      <c r="D40" s="44"/>
      <c r="E40" s="44"/>
      <c r="F40" s="44"/>
      <c r="G40" s="44"/>
      <c r="H40" s="44"/>
      <c r="I40" s="44"/>
    </row>
    <row r="41" spans="1:12" ht="15" x14ac:dyDescent="0.25">
      <c r="A41" s="44"/>
      <c r="B41" s="44"/>
      <c r="C41" s="44"/>
      <c r="D41" s="44"/>
      <c r="E41" s="44"/>
      <c r="F41" s="44"/>
      <c r="G41" s="44"/>
      <c r="H41" s="44"/>
      <c r="I41" s="44"/>
    </row>
    <row r="42" spans="1:12" ht="15" x14ac:dyDescent="0.25">
      <c r="A42" s="44"/>
      <c r="B42" s="148" t="s">
        <v>243</v>
      </c>
      <c r="C42" s="44"/>
      <c r="D42" s="44"/>
      <c r="E42" s="44"/>
      <c r="F42" s="44"/>
      <c r="G42" s="44"/>
      <c r="H42" s="44"/>
      <c r="I42" s="44"/>
    </row>
    <row r="43" spans="1:12" ht="15" x14ac:dyDescent="0.25">
      <c r="A43" s="44"/>
      <c r="B43" s="58" t="s">
        <v>185</v>
      </c>
      <c r="C43" s="44"/>
      <c r="D43" s="44"/>
      <c r="E43" s="44"/>
      <c r="F43" s="44"/>
      <c r="G43" s="44"/>
      <c r="H43" s="282" t="s">
        <v>186</v>
      </c>
      <c r="I43" s="282"/>
    </row>
    <row r="44" spans="1:12" ht="15" x14ac:dyDescent="0.25">
      <c r="A44" s="44"/>
      <c r="B44" s="158" t="s">
        <v>187</v>
      </c>
      <c r="C44" s="44"/>
      <c r="D44" s="44"/>
      <c r="E44" s="44"/>
      <c r="F44" s="44"/>
      <c r="G44" s="44"/>
      <c r="H44" s="283" t="s">
        <v>188</v>
      </c>
      <c r="I44" s="283"/>
    </row>
    <row r="45" spans="1:12" ht="15" x14ac:dyDescent="0.25">
      <c r="A45" s="44"/>
      <c r="B45" s="44"/>
      <c r="C45" s="44"/>
      <c r="D45" s="44"/>
      <c r="E45" s="44"/>
      <c r="F45" s="44"/>
      <c r="G45" s="44"/>
      <c r="H45" s="44"/>
      <c r="I45" s="44"/>
    </row>
    <row r="46" spans="1:12" ht="15" x14ac:dyDescent="0.25">
      <c r="A46" s="44"/>
      <c r="B46" s="44"/>
      <c r="C46" s="44"/>
      <c r="D46" s="44"/>
      <c r="E46" s="44"/>
      <c r="F46" s="44"/>
      <c r="G46" s="44"/>
      <c r="H46" s="44"/>
      <c r="I46" s="44"/>
    </row>
  </sheetData>
  <mergeCells count="8">
    <mergeCell ref="H43:I43"/>
    <mergeCell ref="H44:I44"/>
    <mergeCell ref="A2:I2"/>
    <mergeCell ref="A3:I3"/>
    <mergeCell ref="A4:I4"/>
    <mergeCell ref="B35:C35"/>
    <mergeCell ref="A37:I37"/>
    <mergeCell ref="A38:I38"/>
  </mergeCells>
  <pageMargins left="0.7" right="0.7" top="0.75" bottom="0.75" header="0.3" footer="0.3"/>
  <pageSetup paperSize="9" scale="70" fitToHeight="0" orientation="portrait" r:id="rId1"/>
  <headerFooter>
    <oddFooter>&amp;L&amp;F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46"/>
  <sheetViews>
    <sheetView tabSelected="1" workbookViewId="0">
      <selection activeCell="E27" sqref="E27"/>
    </sheetView>
  </sheetViews>
  <sheetFormatPr defaultRowHeight="12.75" x14ac:dyDescent="0.2"/>
  <cols>
    <col min="1" max="1" width="9.140625" style="2"/>
    <col min="2" max="2" width="15" style="2" customWidth="1"/>
    <col min="3" max="3" width="28.7109375" style="2" customWidth="1"/>
    <col min="4" max="4" width="11" style="2" bestFit="1" customWidth="1"/>
    <col min="5" max="5" width="9.85546875" style="2" customWidth="1"/>
    <col min="6" max="257" width="9.140625" style="2"/>
    <col min="258" max="258" width="15" style="2" customWidth="1"/>
    <col min="259" max="259" width="28.7109375" style="2" customWidth="1"/>
    <col min="260" max="260" width="11" style="2" bestFit="1" customWidth="1"/>
    <col min="261" max="261" width="9.85546875" style="2" customWidth="1"/>
    <col min="262" max="513" width="9.140625" style="2"/>
    <col min="514" max="514" width="15" style="2" customWidth="1"/>
    <col min="515" max="515" width="28.7109375" style="2" customWidth="1"/>
    <col min="516" max="516" width="11" style="2" bestFit="1" customWidth="1"/>
    <col min="517" max="517" width="9.85546875" style="2" customWidth="1"/>
    <col min="518" max="769" width="9.140625" style="2"/>
    <col min="770" max="770" width="15" style="2" customWidth="1"/>
    <col min="771" max="771" width="28.7109375" style="2" customWidth="1"/>
    <col min="772" max="772" width="11" style="2" bestFit="1" customWidth="1"/>
    <col min="773" max="773" width="9.85546875" style="2" customWidth="1"/>
    <col min="774" max="1025" width="9.140625" style="2"/>
    <col min="1026" max="1026" width="15" style="2" customWidth="1"/>
    <col min="1027" max="1027" width="28.7109375" style="2" customWidth="1"/>
    <col min="1028" max="1028" width="11" style="2" bestFit="1" customWidth="1"/>
    <col min="1029" max="1029" width="9.85546875" style="2" customWidth="1"/>
    <col min="1030" max="1281" width="9.140625" style="2"/>
    <col min="1282" max="1282" width="15" style="2" customWidth="1"/>
    <col min="1283" max="1283" width="28.7109375" style="2" customWidth="1"/>
    <col min="1284" max="1284" width="11" style="2" bestFit="1" customWidth="1"/>
    <col min="1285" max="1285" width="9.85546875" style="2" customWidth="1"/>
    <col min="1286" max="1537" width="9.140625" style="2"/>
    <col min="1538" max="1538" width="15" style="2" customWidth="1"/>
    <col min="1539" max="1539" width="28.7109375" style="2" customWidth="1"/>
    <col min="1540" max="1540" width="11" style="2" bestFit="1" customWidth="1"/>
    <col min="1541" max="1541" width="9.85546875" style="2" customWidth="1"/>
    <col min="1542" max="1793" width="9.140625" style="2"/>
    <col min="1794" max="1794" width="15" style="2" customWidth="1"/>
    <col min="1795" max="1795" width="28.7109375" style="2" customWidth="1"/>
    <col min="1796" max="1796" width="11" style="2" bestFit="1" customWidth="1"/>
    <col min="1797" max="1797" width="9.85546875" style="2" customWidth="1"/>
    <col min="1798" max="2049" width="9.140625" style="2"/>
    <col min="2050" max="2050" width="15" style="2" customWidth="1"/>
    <col min="2051" max="2051" width="28.7109375" style="2" customWidth="1"/>
    <col min="2052" max="2052" width="11" style="2" bestFit="1" customWidth="1"/>
    <col min="2053" max="2053" width="9.85546875" style="2" customWidth="1"/>
    <col min="2054" max="2305" width="9.140625" style="2"/>
    <col min="2306" max="2306" width="15" style="2" customWidth="1"/>
    <col min="2307" max="2307" width="28.7109375" style="2" customWidth="1"/>
    <col min="2308" max="2308" width="11" style="2" bestFit="1" customWidth="1"/>
    <col min="2309" max="2309" width="9.85546875" style="2" customWidth="1"/>
    <col min="2310" max="2561" width="9.140625" style="2"/>
    <col min="2562" max="2562" width="15" style="2" customWidth="1"/>
    <col min="2563" max="2563" width="28.7109375" style="2" customWidth="1"/>
    <col min="2564" max="2564" width="11" style="2" bestFit="1" customWidth="1"/>
    <col min="2565" max="2565" width="9.85546875" style="2" customWidth="1"/>
    <col min="2566" max="2817" width="9.140625" style="2"/>
    <col min="2818" max="2818" width="15" style="2" customWidth="1"/>
    <col min="2819" max="2819" width="28.7109375" style="2" customWidth="1"/>
    <col min="2820" max="2820" width="11" style="2" bestFit="1" customWidth="1"/>
    <col min="2821" max="2821" width="9.85546875" style="2" customWidth="1"/>
    <col min="2822" max="3073" width="9.140625" style="2"/>
    <col min="3074" max="3074" width="15" style="2" customWidth="1"/>
    <col min="3075" max="3075" width="28.7109375" style="2" customWidth="1"/>
    <col min="3076" max="3076" width="11" style="2" bestFit="1" customWidth="1"/>
    <col min="3077" max="3077" width="9.85546875" style="2" customWidth="1"/>
    <col min="3078" max="3329" width="9.140625" style="2"/>
    <col min="3330" max="3330" width="15" style="2" customWidth="1"/>
    <col min="3331" max="3331" width="28.7109375" style="2" customWidth="1"/>
    <col min="3332" max="3332" width="11" style="2" bestFit="1" customWidth="1"/>
    <col min="3333" max="3333" width="9.85546875" style="2" customWidth="1"/>
    <col min="3334" max="3585" width="9.140625" style="2"/>
    <col min="3586" max="3586" width="15" style="2" customWidth="1"/>
    <col min="3587" max="3587" width="28.7109375" style="2" customWidth="1"/>
    <col min="3588" max="3588" width="11" style="2" bestFit="1" customWidth="1"/>
    <col min="3589" max="3589" width="9.85546875" style="2" customWidth="1"/>
    <col min="3590" max="3841" width="9.140625" style="2"/>
    <col min="3842" max="3842" width="15" style="2" customWidth="1"/>
    <col min="3843" max="3843" width="28.7109375" style="2" customWidth="1"/>
    <col min="3844" max="3844" width="11" style="2" bestFit="1" customWidth="1"/>
    <col min="3845" max="3845" width="9.85546875" style="2" customWidth="1"/>
    <col min="3846" max="4097" width="9.140625" style="2"/>
    <col min="4098" max="4098" width="15" style="2" customWidth="1"/>
    <col min="4099" max="4099" width="28.7109375" style="2" customWidth="1"/>
    <col min="4100" max="4100" width="11" style="2" bestFit="1" customWidth="1"/>
    <col min="4101" max="4101" width="9.85546875" style="2" customWidth="1"/>
    <col min="4102" max="4353" width="9.140625" style="2"/>
    <col min="4354" max="4354" width="15" style="2" customWidth="1"/>
    <col min="4355" max="4355" width="28.7109375" style="2" customWidth="1"/>
    <col min="4356" max="4356" width="11" style="2" bestFit="1" customWidth="1"/>
    <col min="4357" max="4357" width="9.85546875" style="2" customWidth="1"/>
    <col min="4358" max="4609" width="9.140625" style="2"/>
    <col min="4610" max="4610" width="15" style="2" customWidth="1"/>
    <col min="4611" max="4611" width="28.7109375" style="2" customWidth="1"/>
    <col min="4612" max="4612" width="11" style="2" bestFit="1" customWidth="1"/>
    <col min="4613" max="4613" width="9.85546875" style="2" customWidth="1"/>
    <col min="4614" max="4865" width="9.140625" style="2"/>
    <col min="4866" max="4866" width="15" style="2" customWidth="1"/>
    <col min="4867" max="4867" width="28.7109375" style="2" customWidth="1"/>
    <col min="4868" max="4868" width="11" style="2" bestFit="1" customWidth="1"/>
    <col min="4869" max="4869" width="9.85546875" style="2" customWidth="1"/>
    <col min="4870" max="5121" width="9.140625" style="2"/>
    <col min="5122" max="5122" width="15" style="2" customWidth="1"/>
    <col min="5123" max="5123" width="28.7109375" style="2" customWidth="1"/>
    <col min="5124" max="5124" width="11" style="2" bestFit="1" customWidth="1"/>
    <col min="5125" max="5125" width="9.85546875" style="2" customWidth="1"/>
    <col min="5126" max="5377" width="9.140625" style="2"/>
    <col min="5378" max="5378" width="15" style="2" customWidth="1"/>
    <col min="5379" max="5379" width="28.7109375" style="2" customWidth="1"/>
    <col min="5380" max="5380" width="11" style="2" bestFit="1" customWidth="1"/>
    <col min="5381" max="5381" width="9.85546875" style="2" customWidth="1"/>
    <col min="5382" max="5633" width="9.140625" style="2"/>
    <col min="5634" max="5634" width="15" style="2" customWidth="1"/>
    <col min="5635" max="5635" width="28.7109375" style="2" customWidth="1"/>
    <col min="5636" max="5636" width="11" style="2" bestFit="1" customWidth="1"/>
    <col min="5637" max="5637" width="9.85546875" style="2" customWidth="1"/>
    <col min="5638" max="5889" width="9.140625" style="2"/>
    <col min="5890" max="5890" width="15" style="2" customWidth="1"/>
    <col min="5891" max="5891" width="28.7109375" style="2" customWidth="1"/>
    <col min="5892" max="5892" width="11" style="2" bestFit="1" customWidth="1"/>
    <col min="5893" max="5893" width="9.85546875" style="2" customWidth="1"/>
    <col min="5894" max="6145" width="9.140625" style="2"/>
    <col min="6146" max="6146" width="15" style="2" customWidth="1"/>
    <col min="6147" max="6147" width="28.7109375" style="2" customWidth="1"/>
    <col min="6148" max="6148" width="11" style="2" bestFit="1" customWidth="1"/>
    <col min="6149" max="6149" width="9.85546875" style="2" customWidth="1"/>
    <col min="6150" max="6401" width="9.140625" style="2"/>
    <col min="6402" max="6402" width="15" style="2" customWidth="1"/>
    <col min="6403" max="6403" width="28.7109375" style="2" customWidth="1"/>
    <col min="6404" max="6404" width="11" style="2" bestFit="1" customWidth="1"/>
    <col min="6405" max="6405" width="9.85546875" style="2" customWidth="1"/>
    <col min="6406" max="6657" width="9.140625" style="2"/>
    <col min="6658" max="6658" width="15" style="2" customWidth="1"/>
    <col min="6659" max="6659" width="28.7109375" style="2" customWidth="1"/>
    <col min="6660" max="6660" width="11" style="2" bestFit="1" customWidth="1"/>
    <col min="6661" max="6661" width="9.85546875" style="2" customWidth="1"/>
    <col min="6662" max="6913" width="9.140625" style="2"/>
    <col min="6914" max="6914" width="15" style="2" customWidth="1"/>
    <col min="6915" max="6915" width="28.7109375" style="2" customWidth="1"/>
    <col min="6916" max="6916" width="11" style="2" bestFit="1" customWidth="1"/>
    <col min="6917" max="6917" width="9.85546875" style="2" customWidth="1"/>
    <col min="6918" max="7169" width="9.140625" style="2"/>
    <col min="7170" max="7170" width="15" style="2" customWidth="1"/>
    <col min="7171" max="7171" width="28.7109375" style="2" customWidth="1"/>
    <col min="7172" max="7172" width="11" style="2" bestFit="1" customWidth="1"/>
    <col min="7173" max="7173" width="9.85546875" style="2" customWidth="1"/>
    <col min="7174" max="7425" width="9.140625" style="2"/>
    <col min="7426" max="7426" width="15" style="2" customWidth="1"/>
    <col min="7427" max="7427" width="28.7109375" style="2" customWidth="1"/>
    <col min="7428" max="7428" width="11" style="2" bestFit="1" customWidth="1"/>
    <col min="7429" max="7429" width="9.85546875" style="2" customWidth="1"/>
    <col min="7430" max="7681" width="9.140625" style="2"/>
    <col min="7682" max="7682" width="15" style="2" customWidth="1"/>
    <col min="7683" max="7683" width="28.7109375" style="2" customWidth="1"/>
    <col min="7684" max="7684" width="11" style="2" bestFit="1" customWidth="1"/>
    <col min="7685" max="7685" width="9.85546875" style="2" customWidth="1"/>
    <col min="7686" max="7937" width="9.140625" style="2"/>
    <col min="7938" max="7938" width="15" style="2" customWidth="1"/>
    <col min="7939" max="7939" width="28.7109375" style="2" customWidth="1"/>
    <col min="7940" max="7940" width="11" style="2" bestFit="1" customWidth="1"/>
    <col min="7941" max="7941" width="9.85546875" style="2" customWidth="1"/>
    <col min="7942" max="8193" width="9.140625" style="2"/>
    <col min="8194" max="8194" width="15" style="2" customWidth="1"/>
    <col min="8195" max="8195" width="28.7109375" style="2" customWidth="1"/>
    <col min="8196" max="8196" width="11" style="2" bestFit="1" customWidth="1"/>
    <col min="8197" max="8197" width="9.85546875" style="2" customWidth="1"/>
    <col min="8198" max="8449" width="9.140625" style="2"/>
    <col min="8450" max="8450" width="15" style="2" customWidth="1"/>
    <col min="8451" max="8451" width="28.7109375" style="2" customWidth="1"/>
    <col min="8452" max="8452" width="11" style="2" bestFit="1" customWidth="1"/>
    <col min="8453" max="8453" width="9.85546875" style="2" customWidth="1"/>
    <col min="8454" max="8705" width="9.140625" style="2"/>
    <col min="8706" max="8706" width="15" style="2" customWidth="1"/>
    <col min="8707" max="8707" width="28.7109375" style="2" customWidth="1"/>
    <col min="8708" max="8708" width="11" style="2" bestFit="1" customWidth="1"/>
    <col min="8709" max="8709" width="9.85546875" style="2" customWidth="1"/>
    <col min="8710" max="8961" width="9.140625" style="2"/>
    <col min="8962" max="8962" width="15" style="2" customWidth="1"/>
    <col min="8963" max="8963" width="28.7109375" style="2" customWidth="1"/>
    <col min="8964" max="8964" width="11" style="2" bestFit="1" customWidth="1"/>
    <col min="8965" max="8965" width="9.85546875" style="2" customWidth="1"/>
    <col min="8966" max="9217" width="9.140625" style="2"/>
    <col min="9218" max="9218" width="15" style="2" customWidth="1"/>
    <col min="9219" max="9219" width="28.7109375" style="2" customWidth="1"/>
    <col min="9220" max="9220" width="11" style="2" bestFit="1" customWidth="1"/>
    <col min="9221" max="9221" width="9.85546875" style="2" customWidth="1"/>
    <col min="9222" max="9473" width="9.140625" style="2"/>
    <col min="9474" max="9474" width="15" style="2" customWidth="1"/>
    <col min="9475" max="9475" width="28.7109375" style="2" customWidth="1"/>
    <col min="9476" max="9476" width="11" style="2" bestFit="1" customWidth="1"/>
    <col min="9477" max="9477" width="9.85546875" style="2" customWidth="1"/>
    <col min="9478" max="9729" width="9.140625" style="2"/>
    <col min="9730" max="9730" width="15" style="2" customWidth="1"/>
    <col min="9731" max="9731" width="28.7109375" style="2" customWidth="1"/>
    <col min="9732" max="9732" width="11" style="2" bestFit="1" customWidth="1"/>
    <col min="9733" max="9733" width="9.85546875" style="2" customWidth="1"/>
    <col min="9734" max="9985" width="9.140625" style="2"/>
    <col min="9986" max="9986" width="15" style="2" customWidth="1"/>
    <col min="9987" max="9987" width="28.7109375" style="2" customWidth="1"/>
    <col min="9988" max="9988" width="11" style="2" bestFit="1" customWidth="1"/>
    <col min="9989" max="9989" width="9.85546875" style="2" customWidth="1"/>
    <col min="9990" max="10241" width="9.140625" style="2"/>
    <col min="10242" max="10242" width="15" style="2" customWidth="1"/>
    <col min="10243" max="10243" width="28.7109375" style="2" customWidth="1"/>
    <col min="10244" max="10244" width="11" style="2" bestFit="1" customWidth="1"/>
    <col min="10245" max="10245" width="9.85546875" style="2" customWidth="1"/>
    <col min="10246" max="10497" width="9.140625" style="2"/>
    <col min="10498" max="10498" width="15" style="2" customWidth="1"/>
    <col min="10499" max="10499" width="28.7109375" style="2" customWidth="1"/>
    <col min="10500" max="10500" width="11" style="2" bestFit="1" customWidth="1"/>
    <col min="10501" max="10501" width="9.85546875" style="2" customWidth="1"/>
    <col min="10502" max="10753" width="9.140625" style="2"/>
    <col min="10754" max="10754" width="15" style="2" customWidth="1"/>
    <col min="10755" max="10755" width="28.7109375" style="2" customWidth="1"/>
    <col min="10756" max="10756" width="11" style="2" bestFit="1" customWidth="1"/>
    <col min="10757" max="10757" width="9.85546875" style="2" customWidth="1"/>
    <col min="10758" max="11009" width="9.140625" style="2"/>
    <col min="11010" max="11010" width="15" style="2" customWidth="1"/>
    <col min="11011" max="11011" width="28.7109375" style="2" customWidth="1"/>
    <col min="11012" max="11012" width="11" style="2" bestFit="1" customWidth="1"/>
    <col min="11013" max="11013" width="9.85546875" style="2" customWidth="1"/>
    <col min="11014" max="11265" width="9.140625" style="2"/>
    <col min="11266" max="11266" width="15" style="2" customWidth="1"/>
    <col min="11267" max="11267" width="28.7109375" style="2" customWidth="1"/>
    <col min="11268" max="11268" width="11" style="2" bestFit="1" customWidth="1"/>
    <col min="11269" max="11269" width="9.85546875" style="2" customWidth="1"/>
    <col min="11270" max="11521" width="9.140625" style="2"/>
    <col min="11522" max="11522" width="15" style="2" customWidth="1"/>
    <col min="11523" max="11523" width="28.7109375" style="2" customWidth="1"/>
    <col min="11524" max="11524" width="11" style="2" bestFit="1" customWidth="1"/>
    <col min="11525" max="11525" width="9.85546875" style="2" customWidth="1"/>
    <col min="11526" max="11777" width="9.140625" style="2"/>
    <col min="11778" max="11778" width="15" style="2" customWidth="1"/>
    <col min="11779" max="11779" width="28.7109375" style="2" customWidth="1"/>
    <col min="11780" max="11780" width="11" style="2" bestFit="1" customWidth="1"/>
    <col min="11781" max="11781" width="9.85546875" style="2" customWidth="1"/>
    <col min="11782" max="12033" width="9.140625" style="2"/>
    <col min="12034" max="12034" width="15" style="2" customWidth="1"/>
    <col min="12035" max="12035" width="28.7109375" style="2" customWidth="1"/>
    <col min="12036" max="12036" width="11" style="2" bestFit="1" customWidth="1"/>
    <col min="12037" max="12037" width="9.85546875" style="2" customWidth="1"/>
    <col min="12038" max="12289" width="9.140625" style="2"/>
    <col min="12290" max="12290" width="15" style="2" customWidth="1"/>
    <col min="12291" max="12291" width="28.7109375" style="2" customWidth="1"/>
    <col min="12292" max="12292" width="11" style="2" bestFit="1" customWidth="1"/>
    <col min="12293" max="12293" width="9.85546875" style="2" customWidth="1"/>
    <col min="12294" max="12545" width="9.140625" style="2"/>
    <col min="12546" max="12546" width="15" style="2" customWidth="1"/>
    <col min="12547" max="12547" width="28.7109375" style="2" customWidth="1"/>
    <col min="12548" max="12548" width="11" style="2" bestFit="1" customWidth="1"/>
    <col min="12549" max="12549" width="9.85546875" style="2" customWidth="1"/>
    <col min="12550" max="12801" width="9.140625" style="2"/>
    <col min="12802" max="12802" width="15" style="2" customWidth="1"/>
    <col min="12803" max="12803" width="28.7109375" style="2" customWidth="1"/>
    <col min="12804" max="12804" width="11" style="2" bestFit="1" customWidth="1"/>
    <col min="12805" max="12805" width="9.85546875" style="2" customWidth="1"/>
    <col min="12806" max="13057" width="9.140625" style="2"/>
    <col min="13058" max="13058" width="15" style="2" customWidth="1"/>
    <col min="13059" max="13059" width="28.7109375" style="2" customWidth="1"/>
    <col min="13060" max="13060" width="11" style="2" bestFit="1" customWidth="1"/>
    <col min="13061" max="13061" width="9.85546875" style="2" customWidth="1"/>
    <col min="13062" max="13313" width="9.140625" style="2"/>
    <col min="13314" max="13314" width="15" style="2" customWidth="1"/>
    <col min="13315" max="13315" width="28.7109375" style="2" customWidth="1"/>
    <col min="13316" max="13316" width="11" style="2" bestFit="1" customWidth="1"/>
    <col min="13317" max="13317" width="9.85546875" style="2" customWidth="1"/>
    <col min="13318" max="13569" width="9.140625" style="2"/>
    <col min="13570" max="13570" width="15" style="2" customWidth="1"/>
    <col min="13571" max="13571" width="28.7109375" style="2" customWidth="1"/>
    <col min="13572" max="13572" width="11" style="2" bestFit="1" customWidth="1"/>
    <col min="13573" max="13573" width="9.85546875" style="2" customWidth="1"/>
    <col min="13574" max="13825" width="9.140625" style="2"/>
    <col min="13826" max="13826" width="15" style="2" customWidth="1"/>
    <col min="13827" max="13827" width="28.7109375" style="2" customWidth="1"/>
    <col min="13828" max="13828" width="11" style="2" bestFit="1" customWidth="1"/>
    <col min="13829" max="13829" width="9.85546875" style="2" customWidth="1"/>
    <col min="13830" max="14081" width="9.140625" style="2"/>
    <col min="14082" max="14082" width="15" style="2" customWidth="1"/>
    <col min="14083" max="14083" width="28.7109375" style="2" customWidth="1"/>
    <col min="14084" max="14084" width="11" style="2" bestFit="1" customWidth="1"/>
    <col min="14085" max="14085" width="9.85546875" style="2" customWidth="1"/>
    <col min="14086" max="14337" width="9.140625" style="2"/>
    <col min="14338" max="14338" width="15" style="2" customWidth="1"/>
    <col min="14339" max="14339" width="28.7109375" style="2" customWidth="1"/>
    <col min="14340" max="14340" width="11" style="2" bestFit="1" customWidth="1"/>
    <col min="14341" max="14341" width="9.85546875" style="2" customWidth="1"/>
    <col min="14342" max="14593" width="9.140625" style="2"/>
    <col min="14594" max="14594" width="15" style="2" customWidth="1"/>
    <col min="14595" max="14595" width="28.7109375" style="2" customWidth="1"/>
    <col min="14596" max="14596" width="11" style="2" bestFit="1" customWidth="1"/>
    <col min="14597" max="14597" width="9.85546875" style="2" customWidth="1"/>
    <col min="14598" max="14849" width="9.140625" style="2"/>
    <col min="14850" max="14850" width="15" style="2" customWidth="1"/>
    <col min="14851" max="14851" width="28.7109375" style="2" customWidth="1"/>
    <col min="14852" max="14852" width="11" style="2" bestFit="1" customWidth="1"/>
    <col min="14853" max="14853" width="9.85546875" style="2" customWidth="1"/>
    <col min="14854" max="15105" width="9.140625" style="2"/>
    <col min="15106" max="15106" width="15" style="2" customWidth="1"/>
    <col min="15107" max="15107" width="28.7109375" style="2" customWidth="1"/>
    <col min="15108" max="15108" width="11" style="2" bestFit="1" customWidth="1"/>
    <col min="15109" max="15109" width="9.85546875" style="2" customWidth="1"/>
    <col min="15110" max="15361" width="9.140625" style="2"/>
    <col min="15362" max="15362" width="15" style="2" customWidth="1"/>
    <col min="15363" max="15363" width="28.7109375" style="2" customWidth="1"/>
    <col min="15364" max="15364" width="11" style="2" bestFit="1" customWidth="1"/>
    <col min="15365" max="15365" width="9.85546875" style="2" customWidth="1"/>
    <col min="15366" max="15617" width="9.140625" style="2"/>
    <col min="15618" max="15618" width="15" style="2" customWidth="1"/>
    <col min="15619" max="15619" width="28.7109375" style="2" customWidth="1"/>
    <col min="15620" max="15620" width="11" style="2" bestFit="1" customWidth="1"/>
    <col min="15621" max="15621" width="9.85546875" style="2" customWidth="1"/>
    <col min="15622" max="15873" width="9.140625" style="2"/>
    <col min="15874" max="15874" width="15" style="2" customWidth="1"/>
    <col min="15875" max="15875" width="28.7109375" style="2" customWidth="1"/>
    <col min="15876" max="15876" width="11" style="2" bestFit="1" customWidth="1"/>
    <col min="15877" max="15877" width="9.85546875" style="2" customWidth="1"/>
    <col min="15878" max="16129" width="9.140625" style="2"/>
    <col min="16130" max="16130" width="15" style="2" customWidth="1"/>
    <col min="16131" max="16131" width="28.7109375" style="2" customWidth="1"/>
    <col min="16132" max="16132" width="11" style="2" bestFit="1" customWidth="1"/>
    <col min="16133" max="16133" width="9.85546875" style="2" customWidth="1"/>
    <col min="16134" max="16384" width="9.140625" style="2"/>
  </cols>
  <sheetData>
    <row r="2" spans="2:10" x14ac:dyDescent="0.2">
      <c r="B2" s="1" t="s">
        <v>0</v>
      </c>
      <c r="C2" s="1"/>
      <c r="D2" s="1"/>
      <c r="E2" s="1"/>
      <c r="F2" s="1"/>
      <c r="G2" s="1"/>
      <c r="H2" s="1"/>
      <c r="I2" s="1"/>
      <c r="J2" s="1"/>
    </row>
    <row r="3" spans="2:10" x14ac:dyDescent="0.2">
      <c r="B3" s="1" t="s">
        <v>4</v>
      </c>
      <c r="C3" s="1"/>
      <c r="D3" s="1"/>
      <c r="E3" s="1"/>
      <c r="F3" s="1"/>
      <c r="G3" s="1"/>
      <c r="H3" s="1"/>
      <c r="I3" s="1"/>
      <c r="J3" s="1"/>
    </row>
    <row r="4" spans="2:10" x14ac:dyDescent="0.2">
      <c r="B4" s="1" t="s">
        <v>43</v>
      </c>
      <c r="C4" s="1"/>
      <c r="D4" s="1"/>
      <c r="E4" s="1"/>
      <c r="F4" s="1"/>
      <c r="G4" s="1"/>
      <c r="H4" s="1"/>
      <c r="I4" s="1"/>
      <c r="J4" s="1"/>
    </row>
    <row r="5" spans="2:10" x14ac:dyDescent="0.2">
      <c r="B5" s="1"/>
      <c r="C5" s="1"/>
      <c r="D5" s="1"/>
      <c r="E5" s="1"/>
      <c r="F5" s="1"/>
      <c r="G5" s="1"/>
      <c r="H5" s="1"/>
      <c r="I5" s="1"/>
      <c r="J5" s="1"/>
    </row>
    <row r="6" spans="2:10" x14ac:dyDescent="0.2">
      <c r="B6" s="3" t="s">
        <v>5</v>
      </c>
      <c r="C6" s="4" t="s">
        <v>6</v>
      </c>
      <c r="D6" s="4" t="s">
        <v>7</v>
      </c>
      <c r="E6" s="4" t="s">
        <v>8</v>
      </c>
      <c r="F6" s="1"/>
      <c r="G6" s="1"/>
      <c r="H6" s="1"/>
      <c r="I6" s="1"/>
      <c r="J6" s="1"/>
    </row>
    <row r="7" spans="2:10" x14ac:dyDescent="0.2">
      <c r="B7" s="320" t="s">
        <v>3</v>
      </c>
      <c r="C7" s="320"/>
      <c r="D7" s="6">
        <v>187580</v>
      </c>
      <c r="E7" s="1"/>
      <c r="F7" s="1"/>
      <c r="G7" s="1"/>
      <c r="H7" s="1"/>
      <c r="I7" s="1"/>
      <c r="J7" s="1"/>
    </row>
    <row r="8" spans="2:10" x14ac:dyDescent="0.2">
      <c r="B8" s="5" t="s">
        <v>47</v>
      </c>
      <c r="C8" s="5" t="s">
        <v>2</v>
      </c>
      <c r="D8" s="6"/>
      <c r="E8" s="1">
        <v>500</v>
      </c>
      <c r="F8" s="1"/>
      <c r="G8" s="1"/>
      <c r="H8" s="1"/>
      <c r="I8" s="1"/>
      <c r="J8" s="1"/>
    </row>
    <row r="9" spans="2:10" x14ac:dyDescent="0.2">
      <c r="B9" s="1" t="s">
        <v>48</v>
      </c>
      <c r="C9" s="1" t="s">
        <v>9</v>
      </c>
      <c r="D9" s="6">
        <v>35000</v>
      </c>
      <c r="E9" s="6"/>
      <c r="F9" s="1"/>
      <c r="G9" s="1"/>
      <c r="H9" s="7"/>
      <c r="I9" s="1"/>
      <c r="J9" s="1"/>
    </row>
    <row r="10" spans="2:10" x14ac:dyDescent="0.2">
      <c r="B10" s="1" t="s">
        <v>49</v>
      </c>
      <c r="C10" s="1" t="s">
        <v>2</v>
      </c>
      <c r="D10" s="6"/>
      <c r="E10" s="6">
        <v>0</v>
      </c>
      <c r="F10" s="1"/>
      <c r="G10" s="1"/>
      <c r="H10" s="7"/>
      <c r="I10" s="1"/>
      <c r="J10" s="1"/>
    </row>
    <row r="11" spans="2:10" x14ac:dyDescent="0.2">
      <c r="B11" s="1" t="s">
        <v>62</v>
      </c>
      <c r="C11" s="1" t="s">
        <v>9</v>
      </c>
      <c r="D11" s="6">
        <v>32965</v>
      </c>
      <c r="E11" s="6"/>
      <c r="F11" s="1"/>
      <c r="G11" s="1"/>
      <c r="H11" s="7"/>
      <c r="I11" s="1"/>
      <c r="J11" s="1"/>
    </row>
    <row r="12" spans="2:10" x14ac:dyDescent="0.2">
      <c r="B12" s="1" t="s">
        <v>50</v>
      </c>
      <c r="C12" s="1" t="s">
        <v>46</v>
      </c>
      <c r="D12" s="6"/>
      <c r="E12" s="6">
        <v>0</v>
      </c>
      <c r="F12" s="1"/>
      <c r="G12" s="1"/>
      <c r="H12" s="7"/>
      <c r="I12" s="1"/>
      <c r="J12" s="1"/>
    </row>
    <row r="13" spans="2:10" x14ac:dyDescent="0.2">
      <c r="B13" s="1" t="s">
        <v>51</v>
      </c>
      <c r="C13" s="1" t="s">
        <v>52</v>
      </c>
      <c r="D13" s="6">
        <v>15000</v>
      </c>
      <c r="E13" s="6"/>
      <c r="F13" s="1"/>
      <c r="G13" s="1"/>
      <c r="H13" s="1"/>
      <c r="I13" s="1"/>
      <c r="J13" s="1"/>
    </row>
    <row r="14" spans="2:10" x14ac:dyDescent="0.2">
      <c r="B14" s="1" t="s">
        <v>53</v>
      </c>
      <c r="C14" s="1" t="s">
        <v>2</v>
      </c>
      <c r="D14" s="6"/>
      <c r="E14" s="6">
        <v>355</v>
      </c>
      <c r="F14" s="1"/>
      <c r="G14" s="1"/>
      <c r="H14" s="1"/>
      <c r="I14" s="1"/>
      <c r="J14" s="1"/>
    </row>
    <row r="15" spans="2:10" x14ac:dyDescent="0.2">
      <c r="B15" s="1" t="s">
        <v>53</v>
      </c>
      <c r="C15" s="1" t="s">
        <v>2</v>
      </c>
      <c r="D15" s="6"/>
      <c r="E15" s="6">
        <v>207</v>
      </c>
      <c r="F15" s="1"/>
      <c r="G15" s="1"/>
      <c r="H15" s="1"/>
      <c r="I15" s="1"/>
      <c r="J15" s="1"/>
    </row>
    <row r="16" spans="2:10" x14ac:dyDescent="0.2">
      <c r="B16" s="1" t="s">
        <v>54</v>
      </c>
      <c r="C16" s="1" t="s">
        <v>2</v>
      </c>
      <c r="D16" s="6">
        <v>0</v>
      </c>
      <c r="E16" s="6">
        <v>172.5</v>
      </c>
      <c r="F16" s="1"/>
      <c r="G16" s="1"/>
      <c r="H16" s="1"/>
      <c r="I16" s="1"/>
      <c r="J16" s="1"/>
    </row>
    <row r="17" spans="2:10" x14ac:dyDescent="0.2">
      <c r="B17" s="1" t="s">
        <v>55</v>
      </c>
      <c r="C17" s="1" t="s">
        <v>10</v>
      </c>
      <c r="D17" s="6">
        <v>2196</v>
      </c>
      <c r="E17" s="6">
        <v>0</v>
      </c>
      <c r="F17" s="1"/>
      <c r="G17" s="1"/>
      <c r="H17" s="1"/>
      <c r="I17" s="1"/>
      <c r="J17" s="1"/>
    </row>
    <row r="18" spans="2:10" x14ac:dyDescent="0.2">
      <c r="B18" s="1" t="s">
        <v>55</v>
      </c>
      <c r="C18" s="1" t="s">
        <v>11</v>
      </c>
      <c r="D18" s="6">
        <v>0</v>
      </c>
      <c r="E18" s="6">
        <v>219.6</v>
      </c>
      <c r="F18" s="1"/>
      <c r="G18" s="1"/>
      <c r="H18" s="1"/>
      <c r="I18" s="1"/>
      <c r="J18" s="1"/>
    </row>
    <row r="19" spans="2:10" x14ac:dyDescent="0.2">
      <c r="B19" s="1" t="s">
        <v>44</v>
      </c>
      <c r="C19" s="1" t="s">
        <v>9</v>
      </c>
      <c r="D19" s="6">
        <v>10000</v>
      </c>
      <c r="E19" s="6">
        <v>0</v>
      </c>
      <c r="F19" s="1"/>
      <c r="G19" s="1"/>
      <c r="H19" s="1"/>
      <c r="I19" s="1"/>
      <c r="J19" s="1"/>
    </row>
    <row r="20" spans="2:10" x14ac:dyDescent="0.2">
      <c r="B20" s="1" t="s">
        <v>56</v>
      </c>
      <c r="C20" s="1" t="s">
        <v>2</v>
      </c>
      <c r="D20" s="6">
        <v>0</v>
      </c>
      <c r="E20" s="6">
        <v>125</v>
      </c>
      <c r="F20" s="1"/>
      <c r="G20" s="1"/>
      <c r="H20" s="1"/>
      <c r="I20" s="1"/>
      <c r="J20" s="1"/>
    </row>
    <row r="21" spans="2:10" x14ac:dyDescent="0.2">
      <c r="B21" s="1" t="s">
        <v>57</v>
      </c>
      <c r="C21" s="1" t="s">
        <v>2</v>
      </c>
      <c r="D21" s="6">
        <v>0</v>
      </c>
      <c r="E21" s="6">
        <v>173</v>
      </c>
      <c r="F21" s="1"/>
      <c r="G21" s="1"/>
      <c r="H21" s="1"/>
      <c r="I21" s="1"/>
      <c r="J21" s="1"/>
    </row>
    <row r="22" spans="2:10" x14ac:dyDescent="0.2">
      <c r="B22" s="1" t="s">
        <v>58</v>
      </c>
      <c r="C22" s="1" t="s">
        <v>2</v>
      </c>
      <c r="D22" s="6">
        <v>0</v>
      </c>
      <c r="E22" s="6">
        <v>115</v>
      </c>
      <c r="F22" s="1"/>
      <c r="G22" s="1"/>
      <c r="H22" s="1"/>
      <c r="I22" s="1"/>
      <c r="J22" s="1"/>
    </row>
    <row r="23" spans="2:10" x14ac:dyDescent="0.2">
      <c r="B23" s="1" t="s">
        <v>59</v>
      </c>
      <c r="C23" s="1" t="s">
        <v>52</v>
      </c>
      <c r="D23" s="6">
        <v>5000</v>
      </c>
      <c r="E23" s="6"/>
      <c r="F23" s="1"/>
      <c r="G23" s="1"/>
      <c r="H23" s="1"/>
      <c r="I23" s="1"/>
      <c r="J23" s="1"/>
    </row>
    <row r="24" spans="2:10" x14ac:dyDescent="0.2">
      <c r="B24" s="1" t="s">
        <v>60</v>
      </c>
      <c r="C24" s="1" t="s">
        <v>2</v>
      </c>
      <c r="D24" s="6"/>
      <c r="E24" s="6">
        <f>345+500</f>
        <v>845</v>
      </c>
      <c r="F24" s="1"/>
      <c r="G24" s="1"/>
      <c r="H24" s="1"/>
      <c r="I24" s="1"/>
      <c r="J24" s="1"/>
    </row>
    <row r="25" spans="2:10" x14ac:dyDescent="0.2">
      <c r="B25" s="1" t="s">
        <v>61</v>
      </c>
      <c r="C25" s="1" t="s">
        <v>10</v>
      </c>
      <c r="D25" s="6">
        <v>3460.13</v>
      </c>
      <c r="E25" s="6"/>
      <c r="F25" s="1"/>
      <c r="G25" s="1"/>
      <c r="H25" s="1"/>
      <c r="I25" s="1"/>
      <c r="J25" s="1"/>
    </row>
    <row r="26" spans="2:10" x14ac:dyDescent="0.2">
      <c r="B26" s="1" t="s">
        <v>45</v>
      </c>
      <c r="C26" s="1" t="s">
        <v>11</v>
      </c>
      <c r="D26" s="6"/>
      <c r="E26" s="6">
        <v>346</v>
      </c>
      <c r="F26" s="1"/>
      <c r="G26" s="1"/>
      <c r="H26" s="1"/>
      <c r="I26" s="1"/>
      <c r="J26" s="1"/>
    </row>
    <row r="27" spans="2:10" x14ac:dyDescent="0.2">
      <c r="B27" s="321" t="s">
        <v>42</v>
      </c>
      <c r="C27" s="321"/>
      <c r="D27" s="8"/>
      <c r="E27" s="8">
        <f>+D28-SUM(E10:E26)</f>
        <v>288643.03000000003</v>
      </c>
      <c r="F27" s="1"/>
      <c r="G27" s="1"/>
      <c r="H27" s="1"/>
      <c r="I27" s="1"/>
      <c r="J27" s="1"/>
    </row>
    <row r="28" spans="2:10" x14ac:dyDescent="0.2">
      <c r="B28" s="321" t="s">
        <v>1</v>
      </c>
      <c r="C28" s="321"/>
      <c r="D28" s="8">
        <f>SUM(D7:D27)</f>
        <v>291201.13</v>
      </c>
      <c r="E28" s="8">
        <f>SUM(E7:E27)</f>
        <v>291701.13</v>
      </c>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row r="39" spans="2:10" x14ac:dyDescent="0.2">
      <c r="B39" s="1"/>
      <c r="C39" s="1"/>
      <c r="D39" s="1"/>
      <c r="E39" s="1"/>
      <c r="F39" s="1"/>
      <c r="G39" s="1"/>
      <c r="H39" s="1"/>
      <c r="I39" s="1"/>
      <c r="J39" s="1"/>
    </row>
    <row r="40" spans="2:10" x14ac:dyDescent="0.2">
      <c r="B40" s="1"/>
      <c r="C40" s="1"/>
      <c r="D40" s="1"/>
      <c r="E40" s="1"/>
      <c r="F40" s="1"/>
      <c r="G40" s="1"/>
      <c r="H40" s="1"/>
      <c r="I40" s="1"/>
      <c r="J40" s="1"/>
    </row>
    <row r="41" spans="2:10" x14ac:dyDescent="0.2">
      <c r="B41" s="1"/>
      <c r="C41" s="1"/>
      <c r="D41" s="1"/>
      <c r="E41" s="1"/>
      <c r="F41" s="1"/>
      <c r="G41" s="1"/>
      <c r="H41" s="1"/>
      <c r="I41" s="1"/>
      <c r="J41" s="1"/>
    </row>
    <row r="42" spans="2:10" x14ac:dyDescent="0.2">
      <c r="B42" s="1"/>
      <c r="C42" s="1"/>
      <c r="D42" s="1"/>
      <c r="E42" s="1"/>
      <c r="F42" s="1"/>
      <c r="G42" s="1"/>
      <c r="H42" s="1"/>
      <c r="I42" s="1"/>
      <c r="J42" s="1"/>
    </row>
    <row r="43" spans="2:10" x14ac:dyDescent="0.2">
      <c r="B43" s="1"/>
      <c r="C43" s="1"/>
      <c r="D43" s="1"/>
      <c r="E43" s="1"/>
      <c r="F43" s="1"/>
      <c r="G43" s="1"/>
      <c r="H43" s="1"/>
      <c r="I43" s="1"/>
      <c r="J43" s="1"/>
    </row>
    <row r="44" spans="2:10" x14ac:dyDescent="0.2">
      <c r="B44" s="1"/>
      <c r="C44" s="1"/>
      <c r="D44" s="1"/>
      <c r="E44" s="1"/>
      <c r="F44" s="1"/>
      <c r="G44" s="1"/>
      <c r="H44" s="1"/>
      <c r="I44" s="1"/>
      <c r="J44" s="1"/>
    </row>
    <row r="45" spans="2:10" x14ac:dyDescent="0.2">
      <c r="B45" s="1"/>
      <c r="C45" s="1"/>
      <c r="D45" s="1"/>
      <c r="E45" s="1"/>
      <c r="F45" s="1"/>
      <c r="G45" s="1"/>
      <c r="H45" s="1"/>
      <c r="I45" s="1"/>
      <c r="J45" s="1"/>
    </row>
    <row r="46" spans="2:10" x14ac:dyDescent="0.2">
      <c r="B46" s="1"/>
      <c r="C46" s="1"/>
      <c r="D46" s="1"/>
      <c r="E46" s="1"/>
      <c r="F46" s="1"/>
      <c r="G46" s="1"/>
      <c r="H46" s="1"/>
      <c r="I46" s="1"/>
      <c r="J46" s="1"/>
    </row>
  </sheetData>
  <mergeCells count="3">
    <mergeCell ref="B7:C7"/>
    <mergeCell ref="B27:C27"/>
    <mergeCell ref="B28:C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1"/>
  <sheetViews>
    <sheetView zoomScaleNormal="100" workbookViewId="0">
      <selection activeCell="D12" sqref="D12"/>
    </sheetView>
  </sheetViews>
  <sheetFormatPr defaultRowHeight="12.75" x14ac:dyDescent="0.2"/>
  <cols>
    <col min="1" max="1" width="45.85546875" style="2" customWidth="1"/>
    <col min="2" max="2" width="10.42578125" style="2" bestFit="1" customWidth="1"/>
    <col min="3" max="6" width="10.42578125" style="2" customWidth="1"/>
    <col min="7" max="7" width="11.28515625" style="2" bestFit="1" customWidth="1"/>
    <col min="8" max="8" width="11" style="2" customWidth="1"/>
    <col min="9" max="257" width="9.140625" style="2"/>
    <col min="258" max="258" width="44.5703125" style="2" bestFit="1" customWidth="1"/>
    <col min="259" max="259" width="10.42578125" style="2" bestFit="1" customWidth="1"/>
    <col min="260" max="262" width="10.42578125" style="2" customWidth="1"/>
    <col min="263" max="263" width="11.28515625" style="2" bestFit="1" customWidth="1"/>
    <col min="264" max="264" width="11" style="2" customWidth="1"/>
    <col min="265" max="513" width="9.140625" style="2"/>
    <col min="514" max="514" width="44.5703125" style="2" bestFit="1" customWidth="1"/>
    <col min="515" max="515" width="10.42578125" style="2" bestFit="1" customWidth="1"/>
    <col min="516" max="518" width="10.42578125" style="2" customWidth="1"/>
    <col min="519" max="519" width="11.28515625" style="2" bestFit="1" customWidth="1"/>
    <col min="520" max="520" width="11" style="2" customWidth="1"/>
    <col min="521" max="769" width="9.140625" style="2"/>
    <col min="770" max="770" width="44.5703125" style="2" bestFit="1" customWidth="1"/>
    <col min="771" max="771" width="10.42578125" style="2" bestFit="1" customWidth="1"/>
    <col min="772" max="774" width="10.42578125" style="2" customWidth="1"/>
    <col min="775" max="775" width="11.28515625" style="2" bestFit="1" customWidth="1"/>
    <col min="776" max="776" width="11" style="2" customWidth="1"/>
    <col min="777" max="1025" width="9.140625" style="2"/>
    <col min="1026" max="1026" width="44.5703125" style="2" bestFit="1" customWidth="1"/>
    <col min="1027" max="1027" width="10.42578125" style="2" bestFit="1" customWidth="1"/>
    <col min="1028" max="1030" width="10.42578125" style="2" customWidth="1"/>
    <col min="1031" max="1031" width="11.28515625" style="2" bestFit="1" customWidth="1"/>
    <col min="1032" max="1032" width="11" style="2" customWidth="1"/>
    <col min="1033" max="1281" width="9.140625" style="2"/>
    <col min="1282" max="1282" width="44.5703125" style="2" bestFit="1" customWidth="1"/>
    <col min="1283" max="1283" width="10.42578125" style="2" bestFit="1" customWidth="1"/>
    <col min="1284" max="1286" width="10.42578125" style="2" customWidth="1"/>
    <col min="1287" max="1287" width="11.28515625" style="2" bestFit="1" customWidth="1"/>
    <col min="1288" max="1288" width="11" style="2" customWidth="1"/>
    <col min="1289" max="1537" width="9.140625" style="2"/>
    <col min="1538" max="1538" width="44.5703125" style="2" bestFit="1" customWidth="1"/>
    <col min="1539" max="1539" width="10.42578125" style="2" bestFit="1" customWidth="1"/>
    <col min="1540" max="1542" width="10.42578125" style="2" customWidth="1"/>
    <col min="1543" max="1543" width="11.28515625" style="2" bestFit="1" customWidth="1"/>
    <col min="1544" max="1544" width="11" style="2" customWidth="1"/>
    <col min="1545" max="1793" width="9.140625" style="2"/>
    <col min="1794" max="1794" width="44.5703125" style="2" bestFit="1" customWidth="1"/>
    <col min="1795" max="1795" width="10.42578125" style="2" bestFit="1" customWidth="1"/>
    <col min="1796" max="1798" width="10.42578125" style="2" customWidth="1"/>
    <col min="1799" max="1799" width="11.28515625" style="2" bestFit="1" customWidth="1"/>
    <col min="1800" max="1800" width="11" style="2" customWidth="1"/>
    <col min="1801" max="2049" width="9.140625" style="2"/>
    <col min="2050" max="2050" width="44.5703125" style="2" bestFit="1" customWidth="1"/>
    <col min="2051" max="2051" width="10.42578125" style="2" bestFit="1" customWidth="1"/>
    <col min="2052" max="2054" width="10.42578125" style="2" customWidth="1"/>
    <col min="2055" max="2055" width="11.28515625" style="2" bestFit="1" customWidth="1"/>
    <col min="2056" max="2056" width="11" style="2" customWidth="1"/>
    <col min="2057" max="2305" width="9.140625" style="2"/>
    <col min="2306" max="2306" width="44.5703125" style="2" bestFit="1" customWidth="1"/>
    <col min="2307" max="2307" width="10.42578125" style="2" bestFit="1" customWidth="1"/>
    <col min="2308" max="2310" width="10.42578125" style="2" customWidth="1"/>
    <col min="2311" max="2311" width="11.28515625" style="2" bestFit="1" customWidth="1"/>
    <col min="2312" max="2312" width="11" style="2" customWidth="1"/>
    <col min="2313" max="2561" width="9.140625" style="2"/>
    <col min="2562" max="2562" width="44.5703125" style="2" bestFit="1" customWidth="1"/>
    <col min="2563" max="2563" width="10.42578125" style="2" bestFit="1" customWidth="1"/>
    <col min="2564" max="2566" width="10.42578125" style="2" customWidth="1"/>
    <col min="2567" max="2567" width="11.28515625" style="2" bestFit="1" customWidth="1"/>
    <col min="2568" max="2568" width="11" style="2" customWidth="1"/>
    <col min="2569" max="2817" width="9.140625" style="2"/>
    <col min="2818" max="2818" width="44.5703125" style="2" bestFit="1" customWidth="1"/>
    <col min="2819" max="2819" width="10.42578125" style="2" bestFit="1" customWidth="1"/>
    <col min="2820" max="2822" width="10.42578125" style="2" customWidth="1"/>
    <col min="2823" max="2823" width="11.28515625" style="2" bestFit="1" customWidth="1"/>
    <col min="2824" max="2824" width="11" style="2" customWidth="1"/>
    <col min="2825" max="3073" width="9.140625" style="2"/>
    <col min="3074" max="3074" width="44.5703125" style="2" bestFit="1" customWidth="1"/>
    <col min="3075" max="3075" width="10.42578125" style="2" bestFit="1" customWidth="1"/>
    <col min="3076" max="3078" width="10.42578125" style="2" customWidth="1"/>
    <col min="3079" max="3079" width="11.28515625" style="2" bestFit="1" customWidth="1"/>
    <col min="3080" max="3080" width="11" style="2" customWidth="1"/>
    <col min="3081" max="3329" width="9.140625" style="2"/>
    <col min="3330" max="3330" width="44.5703125" style="2" bestFit="1" customWidth="1"/>
    <col min="3331" max="3331" width="10.42578125" style="2" bestFit="1" customWidth="1"/>
    <col min="3332" max="3334" width="10.42578125" style="2" customWidth="1"/>
    <col min="3335" max="3335" width="11.28515625" style="2" bestFit="1" customWidth="1"/>
    <col min="3336" max="3336" width="11" style="2" customWidth="1"/>
    <col min="3337" max="3585" width="9.140625" style="2"/>
    <col min="3586" max="3586" width="44.5703125" style="2" bestFit="1" customWidth="1"/>
    <col min="3587" max="3587" width="10.42578125" style="2" bestFit="1" customWidth="1"/>
    <col min="3588" max="3590" width="10.42578125" style="2" customWidth="1"/>
    <col min="3591" max="3591" width="11.28515625" style="2" bestFit="1" customWidth="1"/>
    <col min="3592" max="3592" width="11" style="2" customWidth="1"/>
    <col min="3593" max="3841" width="9.140625" style="2"/>
    <col min="3842" max="3842" width="44.5703125" style="2" bestFit="1" customWidth="1"/>
    <col min="3843" max="3843" width="10.42578125" style="2" bestFit="1" customWidth="1"/>
    <col min="3844" max="3846" width="10.42578125" style="2" customWidth="1"/>
    <col min="3847" max="3847" width="11.28515625" style="2" bestFit="1" customWidth="1"/>
    <col min="3848" max="3848" width="11" style="2" customWidth="1"/>
    <col min="3849" max="4097" width="9.140625" style="2"/>
    <col min="4098" max="4098" width="44.5703125" style="2" bestFit="1" customWidth="1"/>
    <col min="4099" max="4099" width="10.42578125" style="2" bestFit="1" customWidth="1"/>
    <col min="4100" max="4102" width="10.42578125" style="2" customWidth="1"/>
    <col min="4103" max="4103" width="11.28515625" style="2" bestFit="1" customWidth="1"/>
    <col min="4104" max="4104" width="11" style="2" customWidth="1"/>
    <col min="4105" max="4353" width="9.140625" style="2"/>
    <col min="4354" max="4354" width="44.5703125" style="2" bestFit="1" customWidth="1"/>
    <col min="4355" max="4355" width="10.42578125" style="2" bestFit="1" customWidth="1"/>
    <col min="4356" max="4358" width="10.42578125" style="2" customWidth="1"/>
    <col min="4359" max="4359" width="11.28515625" style="2" bestFit="1" customWidth="1"/>
    <col min="4360" max="4360" width="11" style="2" customWidth="1"/>
    <col min="4361" max="4609" width="9.140625" style="2"/>
    <col min="4610" max="4610" width="44.5703125" style="2" bestFit="1" customWidth="1"/>
    <col min="4611" max="4611" width="10.42578125" style="2" bestFit="1" customWidth="1"/>
    <col min="4612" max="4614" width="10.42578125" style="2" customWidth="1"/>
    <col min="4615" max="4615" width="11.28515625" style="2" bestFit="1" customWidth="1"/>
    <col min="4616" max="4616" width="11" style="2" customWidth="1"/>
    <col min="4617" max="4865" width="9.140625" style="2"/>
    <col min="4866" max="4866" width="44.5703125" style="2" bestFit="1" customWidth="1"/>
    <col min="4867" max="4867" width="10.42578125" style="2" bestFit="1" customWidth="1"/>
    <col min="4868" max="4870" width="10.42578125" style="2" customWidth="1"/>
    <col min="4871" max="4871" width="11.28515625" style="2" bestFit="1" customWidth="1"/>
    <col min="4872" max="4872" width="11" style="2" customWidth="1"/>
    <col min="4873" max="5121" width="9.140625" style="2"/>
    <col min="5122" max="5122" width="44.5703125" style="2" bestFit="1" customWidth="1"/>
    <col min="5123" max="5123" width="10.42578125" style="2" bestFit="1" customWidth="1"/>
    <col min="5124" max="5126" width="10.42578125" style="2" customWidth="1"/>
    <col min="5127" max="5127" width="11.28515625" style="2" bestFit="1" customWidth="1"/>
    <col min="5128" max="5128" width="11" style="2" customWidth="1"/>
    <col min="5129" max="5377" width="9.140625" style="2"/>
    <col min="5378" max="5378" width="44.5703125" style="2" bestFit="1" customWidth="1"/>
    <col min="5379" max="5379" width="10.42578125" style="2" bestFit="1" customWidth="1"/>
    <col min="5380" max="5382" width="10.42578125" style="2" customWidth="1"/>
    <col min="5383" max="5383" width="11.28515625" style="2" bestFit="1" customWidth="1"/>
    <col min="5384" max="5384" width="11" style="2" customWidth="1"/>
    <col min="5385" max="5633" width="9.140625" style="2"/>
    <col min="5634" max="5634" width="44.5703125" style="2" bestFit="1" customWidth="1"/>
    <col min="5635" max="5635" width="10.42578125" style="2" bestFit="1" customWidth="1"/>
    <col min="5636" max="5638" width="10.42578125" style="2" customWidth="1"/>
    <col min="5639" max="5639" width="11.28515625" style="2" bestFit="1" customWidth="1"/>
    <col min="5640" max="5640" width="11" style="2" customWidth="1"/>
    <col min="5641" max="5889" width="9.140625" style="2"/>
    <col min="5890" max="5890" width="44.5703125" style="2" bestFit="1" customWidth="1"/>
    <col min="5891" max="5891" width="10.42578125" style="2" bestFit="1" customWidth="1"/>
    <col min="5892" max="5894" width="10.42578125" style="2" customWidth="1"/>
    <col min="5895" max="5895" width="11.28515625" style="2" bestFit="1" customWidth="1"/>
    <col min="5896" max="5896" width="11" style="2" customWidth="1"/>
    <col min="5897" max="6145" width="9.140625" style="2"/>
    <col min="6146" max="6146" width="44.5703125" style="2" bestFit="1" customWidth="1"/>
    <col min="6147" max="6147" width="10.42578125" style="2" bestFit="1" customWidth="1"/>
    <col min="6148" max="6150" width="10.42578125" style="2" customWidth="1"/>
    <col min="6151" max="6151" width="11.28515625" style="2" bestFit="1" customWidth="1"/>
    <col min="6152" max="6152" width="11" style="2" customWidth="1"/>
    <col min="6153" max="6401" width="9.140625" style="2"/>
    <col min="6402" max="6402" width="44.5703125" style="2" bestFit="1" customWidth="1"/>
    <col min="6403" max="6403" width="10.42578125" style="2" bestFit="1" customWidth="1"/>
    <col min="6404" max="6406" width="10.42578125" style="2" customWidth="1"/>
    <col min="6407" max="6407" width="11.28515625" style="2" bestFit="1" customWidth="1"/>
    <col min="6408" max="6408" width="11" style="2" customWidth="1"/>
    <col min="6409" max="6657" width="9.140625" style="2"/>
    <col min="6658" max="6658" width="44.5703125" style="2" bestFit="1" customWidth="1"/>
    <col min="6659" max="6659" width="10.42578125" style="2" bestFit="1" customWidth="1"/>
    <col min="6660" max="6662" width="10.42578125" style="2" customWidth="1"/>
    <col min="6663" max="6663" width="11.28515625" style="2" bestFit="1" customWidth="1"/>
    <col min="6664" max="6664" width="11" style="2" customWidth="1"/>
    <col min="6665" max="6913" width="9.140625" style="2"/>
    <col min="6914" max="6914" width="44.5703125" style="2" bestFit="1" customWidth="1"/>
    <col min="6915" max="6915" width="10.42578125" style="2" bestFit="1" customWidth="1"/>
    <col min="6916" max="6918" width="10.42578125" style="2" customWidth="1"/>
    <col min="6919" max="6919" width="11.28515625" style="2" bestFit="1" customWidth="1"/>
    <col min="6920" max="6920" width="11" style="2" customWidth="1"/>
    <col min="6921" max="7169" width="9.140625" style="2"/>
    <col min="7170" max="7170" width="44.5703125" style="2" bestFit="1" customWidth="1"/>
    <col min="7171" max="7171" width="10.42578125" style="2" bestFit="1" customWidth="1"/>
    <col min="7172" max="7174" width="10.42578125" style="2" customWidth="1"/>
    <col min="7175" max="7175" width="11.28515625" style="2" bestFit="1" customWidth="1"/>
    <col min="7176" max="7176" width="11" style="2" customWidth="1"/>
    <col min="7177" max="7425" width="9.140625" style="2"/>
    <col min="7426" max="7426" width="44.5703125" style="2" bestFit="1" customWidth="1"/>
    <col min="7427" max="7427" width="10.42578125" style="2" bestFit="1" customWidth="1"/>
    <col min="7428" max="7430" width="10.42578125" style="2" customWidth="1"/>
    <col min="7431" max="7431" width="11.28515625" style="2" bestFit="1" customWidth="1"/>
    <col min="7432" max="7432" width="11" style="2" customWidth="1"/>
    <col min="7433" max="7681" width="9.140625" style="2"/>
    <col min="7682" max="7682" width="44.5703125" style="2" bestFit="1" customWidth="1"/>
    <col min="7683" max="7683" width="10.42578125" style="2" bestFit="1" customWidth="1"/>
    <col min="7684" max="7686" width="10.42578125" style="2" customWidth="1"/>
    <col min="7687" max="7687" width="11.28515625" style="2" bestFit="1" customWidth="1"/>
    <col min="7688" max="7688" width="11" style="2" customWidth="1"/>
    <col min="7689" max="7937" width="9.140625" style="2"/>
    <col min="7938" max="7938" width="44.5703125" style="2" bestFit="1" customWidth="1"/>
    <col min="7939" max="7939" width="10.42578125" style="2" bestFit="1" customWidth="1"/>
    <col min="7940" max="7942" width="10.42578125" style="2" customWidth="1"/>
    <col min="7943" max="7943" width="11.28515625" style="2" bestFit="1" customWidth="1"/>
    <col min="7944" max="7944" width="11" style="2" customWidth="1"/>
    <col min="7945" max="8193" width="9.140625" style="2"/>
    <col min="8194" max="8194" width="44.5703125" style="2" bestFit="1" customWidth="1"/>
    <col min="8195" max="8195" width="10.42578125" style="2" bestFit="1" customWidth="1"/>
    <col min="8196" max="8198" width="10.42578125" style="2" customWidth="1"/>
    <col min="8199" max="8199" width="11.28515625" style="2" bestFit="1" customWidth="1"/>
    <col min="8200" max="8200" width="11" style="2" customWidth="1"/>
    <col min="8201" max="8449" width="9.140625" style="2"/>
    <col min="8450" max="8450" width="44.5703125" style="2" bestFit="1" customWidth="1"/>
    <col min="8451" max="8451" width="10.42578125" style="2" bestFit="1" customWidth="1"/>
    <col min="8452" max="8454" width="10.42578125" style="2" customWidth="1"/>
    <col min="8455" max="8455" width="11.28515625" style="2" bestFit="1" customWidth="1"/>
    <col min="8456" max="8456" width="11" style="2" customWidth="1"/>
    <col min="8457" max="8705" width="9.140625" style="2"/>
    <col min="8706" max="8706" width="44.5703125" style="2" bestFit="1" customWidth="1"/>
    <col min="8707" max="8707" width="10.42578125" style="2" bestFit="1" customWidth="1"/>
    <col min="8708" max="8710" width="10.42578125" style="2" customWidth="1"/>
    <col min="8711" max="8711" width="11.28515625" style="2" bestFit="1" customWidth="1"/>
    <col min="8712" max="8712" width="11" style="2" customWidth="1"/>
    <col min="8713" max="8961" width="9.140625" style="2"/>
    <col min="8962" max="8962" width="44.5703125" style="2" bestFit="1" customWidth="1"/>
    <col min="8963" max="8963" width="10.42578125" style="2" bestFit="1" customWidth="1"/>
    <col min="8964" max="8966" width="10.42578125" style="2" customWidth="1"/>
    <col min="8967" max="8967" width="11.28515625" style="2" bestFit="1" customWidth="1"/>
    <col min="8968" max="8968" width="11" style="2" customWidth="1"/>
    <col min="8969" max="9217" width="9.140625" style="2"/>
    <col min="9218" max="9218" width="44.5703125" style="2" bestFit="1" customWidth="1"/>
    <col min="9219" max="9219" width="10.42578125" style="2" bestFit="1" customWidth="1"/>
    <col min="9220" max="9222" width="10.42578125" style="2" customWidth="1"/>
    <col min="9223" max="9223" width="11.28515625" style="2" bestFit="1" customWidth="1"/>
    <col min="9224" max="9224" width="11" style="2" customWidth="1"/>
    <col min="9225" max="9473" width="9.140625" style="2"/>
    <col min="9474" max="9474" width="44.5703125" style="2" bestFit="1" customWidth="1"/>
    <col min="9475" max="9475" width="10.42578125" style="2" bestFit="1" customWidth="1"/>
    <col min="9476" max="9478" width="10.42578125" style="2" customWidth="1"/>
    <col min="9479" max="9479" width="11.28515625" style="2" bestFit="1" customWidth="1"/>
    <col min="9480" max="9480" width="11" style="2" customWidth="1"/>
    <col min="9481" max="9729" width="9.140625" style="2"/>
    <col min="9730" max="9730" width="44.5703125" style="2" bestFit="1" customWidth="1"/>
    <col min="9731" max="9731" width="10.42578125" style="2" bestFit="1" customWidth="1"/>
    <col min="9732" max="9734" width="10.42578125" style="2" customWidth="1"/>
    <col min="9735" max="9735" width="11.28515625" style="2" bestFit="1" customWidth="1"/>
    <col min="9736" max="9736" width="11" style="2" customWidth="1"/>
    <col min="9737" max="9985" width="9.140625" style="2"/>
    <col min="9986" max="9986" width="44.5703125" style="2" bestFit="1" customWidth="1"/>
    <col min="9987" max="9987" width="10.42578125" style="2" bestFit="1" customWidth="1"/>
    <col min="9988" max="9990" width="10.42578125" style="2" customWidth="1"/>
    <col min="9991" max="9991" width="11.28515625" style="2" bestFit="1" customWidth="1"/>
    <col min="9992" max="9992" width="11" style="2" customWidth="1"/>
    <col min="9993" max="10241" width="9.140625" style="2"/>
    <col min="10242" max="10242" width="44.5703125" style="2" bestFit="1" customWidth="1"/>
    <col min="10243" max="10243" width="10.42578125" style="2" bestFit="1" customWidth="1"/>
    <col min="10244" max="10246" width="10.42578125" style="2" customWidth="1"/>
    <col min="10247" max="10247" width="11.28515625" style="2" bestFit="1" customWidth="1"/>
    <col min="10248" max="10248" width="11" style="2" customWidth="1"/>
    <col min="10249" max="10497" width="9.140625" style="2"/>
    <col min="10498" max="10498" width="44.5703125" style="2" bestFit="1" customWidth="1"/>
    <col min="10499" max="10499" width="10.42578125" style="2" bestFit="1" customWidth="1"/>
    <col min="10500" max="10502" width="10.42578125" style="2" customWidth="1"/>
    <col min="10503" max="10503" width="11.28515625" style="2" bestFit="1" customWidth="1"/>
    <col min="10504" max="10504" width="11" style="2" customWidth="1"/>
    <col min="10505" max="10753" width="9.140625" style="2"/>
    <col min="10754" max="10754" width="44.5703125" style="2" bestFit="1" customWidth="1"/>
    <col min="10755" max="10755" width="10.42578125" style="2" bestFit="1" customWidth="1"/>
    <col min="10756" max="10758" width="10.42578125" style="2" customWidth="1"/>
    <col min="10759" max="10759" width="11.28515625" style="2" bestFit="1" customWidth="1"/>
    <col min="10760" max="10760" width="11" style="2" customWidth="1"/>
    <col min="10761" max="11009" width="9.140625" style="2"/>
    <col min="11010" max="11010" width="44.5703125" style="2" bestFit="1" customWidth="1"/>
    <col min="11011" max="11011" width="10.42578125" style="2" bestFit="1" customWidth="1"/>
    <col min="11012" max="11014" width="10.42578125" style="2" customWidth="1"/>
    <col min="11015" max="11015" width="11.28515625" style="2" bestFit="1" customWidth="1"/>
    <col min="11016" max="11016" width="11" style="2" customWidth="1"/>
    <col min="11017" max="11265" width="9.140625" style="2"/>
    <col min="11266" max="11266" width="44.5703125" style="2" bestFit="1" customWidth="1"/>
    <col min="11267" max="11267" width="10.42578125" style="2" bestFit="1" customWidth="1"/>
    <col min="11268" max="11270" width="10.42578125" style="2" customWidth="1"/>
    <col min="11271" max="11271" width="11.28515625" style="2" bestFit="1" customWidth="1"/>
    <col min="11272" max="11272" width="11" style="2" customWidth="1"/>
    <col min="11273" max="11521" width="9.140625" style="2"/>
    <col min="11522" max="11522" width="44.5703125" style="2" bestFit="1" customWidth="1"/>
    <col min="11523" max="11523" width="10.42578125" style="2" bestFit="1" customWidth="1"/>
    <col min="11524" max="11526" width="10.42578125" style="2" customWidth="1"/>
    <col min="11527" max="11527" width="11.28515625" style="2" bestFit="1" customWidth="1"/>
    <col min="11528" max="11528" width="11" style="2" customWidth="1"/>
    <col min="11529" max="11777" width="9.140625" style="2"/>
    <col min="11778" max="11778" width="44.5703125" style="2" bestFit="1" customWidth="1"/>
    <col min="11779" max="11779" width="10.42578125" style="2" bestFit="1" customWidth="1"/>
    <col min="11780" max="11782" width="10.42578125" style="2" customWidth="1"/>
    <col min="11783" max="11783" width="11.28515625" style="2" bestFit="1" customWidth="1"/>
    <col min="11784" max="11784" width="11" style="2" customWidth="1"/>
    <col min="11785" max="12033" width="9.140625" style="2"/>
    <col min="12034" max="12034" width="44.5703125" style="2" bestFit="1" customWidth="1"/>
    <col min="12035" max="12035" width="10.42578125" style="2" bestFit="1" customWidth="1"/>
    <col min="12036" max="12038" width="10.42578125" style="2" customWidth="1"/>
    <col min="12039" max="12039" width="11.28515625" style="2" bestFit="1" customWidth="1"/>
    <col min="12040" max="12040" width="11" style="2" customWidth="1"/>
    <col min="12041" max="12289" width="9.140625" style="2"/>
    <col min="12290" max="12290" width="44.5703125" style="2" bestFit="1" customWidth="1"/>
    <col min="12291" max="12291" width="10.42578125" style="2" bestFit="1" customWidth="1"/>
    <col min="12292" max="12294" width="10.42578125" style="2" customWidth="1"/>
    <col min="12295" max="12295" width="11.28515625" style="2" bestFit="1" customWidth="1"/>
    <col min="12296" max="12296" width="11" style="2" customWidth="1"/>
    <col min="12297" max="12545" width="9.140625" style="2"/>
    <col min="12546" max="12546" width="44.5703125" style="2" bestFit="1" customWidth="1"/>
    <col min="12547" max="12547" width="10.42578125" style="2" bestFit="1" customWidth="1"/>
    <col min="12548" max="12550" width="10.42578125" style="2" customWidth="1"/>
    <col min="12551" max="12551" width="11.28515625" style="2" bestFit="1" customWidth="1"/>
    <col min="12552" max="12552" width="11" style="2" customWidth="1"/>
    <col min="12553" max="12801" width="9.140625" style="2"/>
    <col min="12802" max="12802" width="44.5703125" style="2" bestFit="1" customWidth="1"/>
    <col min="12803" max="12803" width="10.42578125" style="2" bestFit="1" customWidth="1"/>
    <col min="12804" max="12806" width="10.42578125" style="2" customWidth="1"/>
    <col min="12807" max="12807" width="11.28515625" style="2" bestFit="1" customWidth="1"/>
    <col min="12808" max="12808" width="11" style="2" customWidth="1"/>
    <col min="12809" max="13057" width="9.140625" style="2"/>
    <col min="13058" max="13058" width="44.5703125" style="2" bestFit="1" customWidth="1"/>
    <col min="13059" max="13059" width="10.42578125" style="2" bestFit="1" customWidth="1"/>
    <col min="13060" max="13062" width="10.42578125" style="2" customWidth="1"/>
    <col min="13063" max="13063" width="11.28515625" style="2" bestFit="1" customWidth="1"/>
    <col min="13064" max="13064" width="11" style="2" customWidth="1"/>
    <col min="13065" max="13313" width="9.140625" style="2"/>
    <col min="13314" max="13314" width="44.5703125" style="2" bestFit="1" customWidth="1"/>
    <col min="13315" max="13315" width="10.42578125" style="2" bestFit="1" customWidth="1"/>
    <col min="13316" max="13318" width="10.42578125" style="2" customWidth="1"/>
    <col min="13319" max="13319" width="11.28515625" style="2" bestFit="1" customWidth="1"/>
    <col min="13320" max="13320" width="11" style="2" customWidth="1"/>
    <col min="13321" max="13569" width="9.140625" style="2"/>
    <col min="13570" max="13570" width="44.5703125" style="2" bestFit="1" customWidth="1"/>
    <col min="13571" max="13571" width="10.42578125" style="2" bestFit="1" customWidth="1"/>
    <col min="13572" max="13574" width="10.42578125" style="2" customWidth="1"/>
    <col min="13575" max="13575" width="11.28515625" style="2" bestFit="1" customWidth="1"/>
    <col min="13576" max="13576" width="11" style="2" customWidth="1"/>
    <col min="13577" max="13825" width="9.140625" style="2"/>
    <col min="13826" max="13826" width="44.5703125" style="2" bestFit="1" customWidth="1"/>
    <col min="13827" max="13827" width="10.42578125" style="2" bestFit="1" customWidth="1"/>
    <col min="13828" max="13830" width="10.42578125" style="2" customWidth="1"/>
    <col min="13831" max="13831" width="11.28515625" style="2" bestFit="1" customWidth="1"/>
    <col min="13832" max="13832" width="11" style="2" customWidth="1"/>
    <col min="13833" max="14081" width="9.140625" style="2"/>
    <col min="14082" max="14082" width="44.5703125" style="2" bestFit="1" customWidth="1"/>
    <col min="14083" max="14083" width="10.42578125" style="2" bestFit="1" customWidth="1"/>
    <col min="14084" max="14086" width="10.42578125" style="2" customWidth="1"/>
    <col min="14087" max="14087" width="11.28515625" style="2" bestFit="1" customWidth="1"/>
    <col min="14088" max="14088" width="11" style="2" customWidth="1"/>
    <col min="14089" max="14337" width="9.140625" style="2"/>
    <col min="14338" max="14338" width="44.5703125" style="2" bestFit="1" customWidth="1"/>
    <col min="14339" max="14339" width="10.42578125" style="2" bestFit="1" customWidth="1"/>
    <col min="14340" max="14342" width="10.42578125" style="2" customWidth="1"/>
    <col min="14343" max="14343" width="11.28515625" style="2" bestFit="1" customWidth="1"/>
    <col min="14344" max="14344" width="11" style="2" customWidth="1"/>
    <col min="14345" max="14593" width="9.140625" style="2"/>
    <col min="14594" max="14594" width="44.5703125" style="2" bestFit="1" customWidth="1"/>
    <col min="14595" max="14595" width="10.42578125" style="2" bestFit="1" customWidth="1"/>
    <col min="14596" max="14598" width="10.42578125" style="2" customWidth="1"/>
    <col min="14599" max="14599" width="11.28515625" style="2" bestFit="1" customWidth="1"/>
    <col min="14600" max="14600" width="11" style="2" customWidth="1"/>
    <col min="14601" max="14849" width="9.140625" style="2"/>
    <col min="14850" max="14850" width="44.5703125" style="2" bestFit="1" customWidth="1"/>
    <col min="14851" max="14851" width="10.42578125" style="2" bestFit="1" customWidth="1"/>
    <col min="14852" max="14854" width="10.42578125" style="2" customWidth="1"/>
    <col min="14855" max="14855" width="11.28515625" style="2" bestFit="1" customWidth="1"/>
    <col min="14856" max="14856" width="11" style="2" customWidth="1"/>
    <col min="14857" max="15105" width="9.140625" style="2"/>
    <col min="15106" max="15106" width="44.5703125" style="2" bestFit="1" customWidth="1"/>
    <col min="15107" max="15107" width="10.42578125" style="2" bestFit="1" customWidth="1"/>
    <col min="15108" max="15110" width="10.42578125" style="2" customWidth="1"/>
    <col min="15111" max="15111" width="11.28515625" style="2" bestFit="1" customWidth="1"/>
    <col min="15112" max="15112" width="11" style="2" customWidth="1"/>
    <col min="15113" max="15361" width="9.140625" style="2"/>
    <col min="15362" max="15362" width="44.5703125" style="2" bestFit="1" customWidth="1"/>
    <col min="15363" max="15363" width="10.42578125" style="2" bestFit="1" customWidth="1"/>
    <col min="15364" max="15366" width="10.42578125" style="2" customWidth="1"/>
    <col min="15367" max="15367" width="11.28515625" style="2" bestFit="1" customWidth="1"/>
    <col min="15368" max="15368" width="11" style="2" customWidth="1"/>
    <col min="15369" max="15617" width="9.140625" style="2"/>
    <col min="15618" max="15618" width="44.5703125" style="2" bestFit="1" customWidth="1"/>
    <col min="15619" max="15619" width="10.42578125" style="2" bestFit="1" customWidth="1"/>
    <col min="15620" max="15622" width="10.42578125" style="2" customWidth="1"/>
    <col min="15623" max="15623" width="11.28515625" style="2" bestFit="1" customWidth="1"/>
    <col min="15624" max="15624" width="11" style="2" customWidth="1"/>
    <col min="15625" max="15873" width="9.140625" style="2"/>
    <col min="15874" max="15874" width="44.5703125" style="2" bestFit="1" customWidth="1"/>
    <col min="15875" max="15875" width="10.42578125" style="2" bestFit="1" customWidth="1"/>
    <col min="15876" max="15878" width="10.42578125" style="2" customWidth="1"/>
    <col min="15879" max="15879" width="11.28515625" style="2" bestFit="1" customWidth="1"/>
    <col min="15880" max="15880" width="11" style="2" customWidth="1"/>
    <col min="15881" max="16129" width="9.140625" style="2"/>
    <col min="16130" max="16130" width="44.5703125" style="2" bestFit="1" customWidth="1"/>
    <col min="16131" max="16131" width="10.42578125" style="2" bestFit="1" customWidth="1"/>
    <col min="16132" max="16134" width="10.42578125" style="2" customWidth="1"/>
    <col min="16135" max="16135" width="11.28515625" style="2" bestFit="1" customWidth="1"/>
    <col min="16136" max="16136" width="11" style="2" customWidth="1"/>
    <col min="16137" max="16384" width="9.140625" style="2"/>
  </cols>
  <sheetData>
    <row r="2" spans="1:8" ht="15" x14ac:dyDescent="0.25">
      <c r="A2" s="283" t="s">
        <v>164</v>
      </c>
      <c r="B2" s="283"/>
      <c r="C2" s="283"/>
      <c r="D2" s="283"/>
      <c r="E2" s="283"/>
      <c r="F2" s="283"/>
      <c r="G2" s="283"/>
      <c r="H2" s="283"/>
    </row>
    <row r="3" spans="1:8" ht="15" x14ac:dyDescent="0.25">
      <c r="A3" s="283" t="s">
        <v>217</v>
      </c>
      <c r="B3" s="283"/>
      <c r="C3" s="283"/>
      <c r="D3" s="283"/>
      <c r="E3" s="283"/>
      <c r="F3" s="283"/>
      <c r="G3" s="283"/>
      <c r="H3" s="283"/>
    </row>
    <row r="4" spans="1:8" ht="15.75" thickBot="1" x14ac:dyDescent="0.3">
      <c r="A4" s="283" t="s">
        <v>245</v>
      </c>
      <c r="B4" s="283"/>
      <c r="C4" s="283"/>
      <c r="D4" s="283"/>
      <c r="E4" s="283"/>
      <c r="F4" s="283"/>
      <c r="G4" s="283"/>
      <c r="H4" s="283"/>
    </row>
    <row r="5" spans="1:8" ht="15" x14ac:dyDescent="0.25">
      <c r="A5" s="102"/>
      <c r="B5" s="203" t="s">
        <v>125</v>
      </c>
      <c r="C5" s="271">
        <v>2016</v>
      </c>
      <c r="D5" s="204">
        <v>2015</v>
      </c>
      <c r="E5" s="204">
        <v>2014</v>
      </c>
      <c r="F5" s="205">
        <v>2013</v>
      </c>
      <c r="G5" s="206">
        <v>2012</v>
      </c>
      <c r="H5" s="207">
        <v>2011</v>
      </c>
    </row>
    <row r="6" spans="1:8" ht="15" x14ac:dyDescent="0.25">
      <c r="A6" s="208" t="s">
        <v>117</v>
      </c>
      <c r="B6" s="158">
        <v>9</v>
      </c>
      <c r="C6" s="274">
        <f>+Notes!D57</f>
        <v>583466</v>
      </c>
      <c r="D6" s="209">
        <f>+[1]Notes!D57</f>
        <v>473755</v>
      </c>
      <c r="E6" s="209">
        <f>+'[2]Income Statement'!$C$7</f>
        <v>614790</v>
      </c>
      <c r="F6" s="210">
        <f>+'[3]Income Statement'!$C$7</f>
        <v>554546.36</v>
      </c>
      <c r="G6" s="211">
        <v>491204</v>
      </c>
      <c r="H6" s="212">
        <v>549228</v>
      </c>
    </row>
    <row r="7" spans="1:8" ht="15" x14ac:dyDescent="0.25">
      <c r="A7" s="115" t="s">
        <v>71</v>
      </c>
      <c r="B7" s="158">
        <v>10</v>
      </c>
      <c r="C7" s="274">
        <f>-Notes!D65</f>
        <v>-60720</v>
      </c>
      <c r="D7" s="209">
        <f>-[1]Notes!D65</f>
        <v>-11250</v>
      </c>
      <c r="E7" s="209">
        <f>+'[2]Income Statement'!$C$8</f>
        <v>-90440</v>
      </c>
      <c r="F7" s="210">
        <f>+'[3]Income Statement'!$C$8</f>
        <v>-89848.995119999992</v>
      </c>
      <c r="G7" s="211">
        <v>-44779</v>
      </c>
      <c r="H7" s="212">
        <v>-53435</v>
      </c>
    </row>
    <row r="8" spans="1:8" ht="15" x14ac:dyDescent="0.25">
      <c r="A8" s="115" t="s">
        <v>218</v>
      </c>
      <c r="B8" s="158"/>
      <c r="C8" s="275">
        <f>+Account!F35</f>
        <v>5656.13</v>
      </c>
      <c r="D8" s="209">
        <f>+[1]Account!E35</f>
        <v>5541.52</v>
      </c>
      <c r="E8" s="209">
        <f>+'[2]Income Statement'!$C$9</f>
        <v>4005.84</v>
      </c>
      <c r="F8" s="210">
        <v>3969</v>
      </c>
      <c r="G8" s="213">
        <v>2290</v>
      </c>
      <c r="H8" s="212">
        <v>2836</v>
      </c>
    </row>
    <row r="9" spans="1:8" ht="15" x14ac:dyDescent="0.25">
      <c r="A9" s="115" t="s">
        <v>219</v>
      </c>
      <c r="B9" s="158"/>
      <c r="C9" s="273">
        <f t="shared" ref="C9:H9" si="0">SUM(C6:C8)</f>
        <v>528402.13</v>
      </c>
      <c r="D9" s="214">
        <f t="shared" si="0"/>
        <v>468046.52</v>
      </c>
      <c r="E9" s="214">
        <f t="shared" si="0"/>
        <v>528355.83999999997</v>
      </c>
      <c r="F9" s="215">
        <f t="shared" si="0"/>
        <v>468666.36488000001</v>
      </c>
      <c r="G9" s="216">
        <f t="shared" si="0"/>
        <v>448715</v>
      </c>
      <c r="H9" s="217">
        <f t="shared" si="0"/>
        <v>498629</v>
      </c>
    </row>
    <row r="10" spans="1:8" ht="15" x14ac:dyDescent="0.25">
      <c r="A10" s="115" t="s">
        <v>73</v>
      </c>
      <c r="B10" s="158">
        <v>11</v>
      </c>
      <c r="C10" s="273">
        <f>-Notes!D74</f>
        <v>-430646.1</v>
      </c>
      <c r="D10" s="209">
        <f>-[1]Notes!D74</f>
        <v>-422870.35</v>
      </c>
      <c r="E10" s="218">
        <f>+'[2]Income Statement'!$C$11</f>
        <v>-575821.02</v>
      </c>
      <c r="F10" s="210">
        <f>+'[3]Income Statement'!$C$11</f>
        <v>-383196.51</v>
      </c>
      <c r="G10" s="213">
        <v>-445772</v>
      </c>
      <c r="H10" s="212">
        <v>-491249</v>
      </c>
    </row>
    <row r="11" spans="1:8" ht="15.75" thickBot="1" x14ac:dyDescent="0.3">
      <c r="A11" s="130" t="s">
        <v>220</v>
      </c>
      <c r="B11" s="158"/>
      <c r="C11" s="276">
        <f t="shared" ref="C11:H11" si="1">SUM(C9:C10)</f>
        <v>97756.030000000028</v>
      </c>
      <c r="D11" s="219">
        <f t="shared" si="1"/>
        <v>45176.170000000042</v>
      </c>
      <c r="E11" s="220">
        <f t="shared" si="1"/>
        <v>-47465.180000000051</v>
      </c>
      <c r="F11" s="220">
        <f t="shared" si="1"/>
        <v>85469.854879999999</v>
      </c>
      <c r="G11" s="221">
        <f t="shared" si="1"/>
        <v>2943</v>
      </c>
      <c r="H11" s="222">
        <f t="shared" si="1"/>
        <v>7380</v>
      </c>
    </row>
    <row r="12" spans="1:8" ht="15.75" thickTop="1" x14ac:dyDescent="0.25">
      <c r="A12" s="115"/>
      <c r="B12" s="158"/>
      <c r="C12" s="158"/>
      <c r="D12" s="158"/>
      <c r="E12" s="158"/>
      <c r="F12" s="158"/>
      <c r="G12" s="223"/>
      <c r="H12" s="224"/>
    </row>
    <row r="13" spans="1:8" ht="15" x14ac:dyDescent="0.25">
      <c r="A13" s="115" t="s">
        <v>221</v>
      </c>
      <c r="B13" s="158"/>
      <c r="C13" s="158"/>
      <c r="D13" s="158"/>
      <c r="E13" s="158"/>
      <c r="F13" s="158"/>
      <c r="G13" s="223"/>
      <c r="H13" s="224"/>
    </row>
    <row r="14" spans="1:8" ht="15" x14ac:dyDescent="0.25">
      <c r="A14" s="115"/>
      <c r="B14" s="158"/>
      <c r="C14" s="158"/>
      <c r="D14" s="158"/>
      <c r="E14" s="158"/>
      <c r="F14" s="158"/>
      <c r="G14" s="223"/>
      <c r="H14" s="224"/>
    </row>
    <row r="15" spans="1:8" ht="15.75" thickBot="1" x14ac:dyDescent="0.3">
      <c r="A15" s="225"/>
      <c r="B15" s="142"/>
      <c r="C15" s="142"/>
      <c r="D15" s="142"/>
      <c r="E15" s="142"/>
      <c r="F15" s="142"/>
      <c r="G15" s="226"/>
      <c r="H15" s="227"/>
    </row>
    <row r="16" spans="1:8" ht="15" x14ac:dyDescent="0.25">
      <c r="A16" s="44"/>
      <c r="B16" s="44"/>
      <c r="C16" s="44"/>
      <c r="D16" s="44"/>
      <c r="E16" s="44"/>
      <c r="F16" s="44"/>
      <c r="G16" s="44"/>
      <c r="H16" s="44"/>
    </row>
    <row r="17" spans="1:13" ht="15" x14ac:dyDescent="0.25">
      <c r="A17" s="44"/>
      <c r="B17" s="44"/>
      <c r="C17" s="44"/>
      <c r="D17" s="44"/>
      <c r="E17" s="44"/>
      <c r="F17" s="44"/>
      <c r="G17" s="44"/>
      <c r="H17" s="44"/>
    </row>
    <row r="18" spans="1:13" ht="15" x14ac:dyDescent="0.25">
      <c r="A18" s="44" t="s">
        <v>222</v>
      </c>
      <c r="B18" s="44"/>
      <c r="C18" s="44"/>
      <c r="D18" s="44"/>
      <c r="E18" s="44"/>
      <c r="F18" s="44"/>
      <c r="G18" s="44"/>
      <c r="H18" s="44"/>
      <c r="M18" s="2" t="s">
        <v>223</v>
      </c>
    </row>
    <row r="19" spans="1:13" ht="15" x14ac:dyDescent="0.25">
      <c r="A19" s="58" t="s">
        <v>185</v>
      </c>
      <c r="B19" s="44"/>
      <c r="C19" s="44"/>
      <c r="D19" s="44"/>
      <c r="E19" s="44"/>
      <c r="F19" s="44"/>
      <c r="G19" s="286" t="s">
        <v>186</v>
      </c>
      <c r="H19" s="286"/>
    </row>
    <row r="20" spans="1:13" ht="15" x14ac:dyDescent="0.25">
      <c r="A20" s="158" t="s">
        <v>187</v>
      </c>
      <c r="B20" s="44"/>
      <c r="C20" s="44"/>
      <c r="D20" s="44"/>
      <c r="E20" s="44"/>
      <c r="F20" s="44"/>
      <c r="G20" s="283" t="s">
        <v>188</v>
      </c>
      <c r="H20" s="283"/>
    </row>
    <row r="21" spans="1:13" ht="15" x14ac:dyDescent="0.25">
      <c r="A21" s="44"/>
      <c r="B21" s="44"/>
      <c r="C21" s="44"/>
      <c r="D21" s="44"/>
      <c r="E21" s="44"/>
      <c r="F21" s="44"/>
      <c r="G21" s="44"/>
      <c r="H21" s="44"/>
    </row>
  </sheetData>
  <mergeCells count="5">
    <mergeCell ref="A2:H2"/>
    <mergeCell ref="A3:H3"/>
    <mergeCell ref="A4:H4"/>
    <mergeCell ref="G19:H19"/>
    <mergeCell ref="G20:H20"/>
  </mergeCells>
  <pageMargins left="0.70866141732283472" right="0.70866141732283472" top="0.74803149606299213" bottom="0.74803149606299213" header="0.31496062992125984" footer="0.31496062992125984"/>
  <pageSetup paperSize="9" scale="72" fitToHeight="0" orientation="portrait" r:id="rId1"/>
  <headerFooter>
    <oddFooter>&amp;L&amp;F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zoomScaleNormal="100" workbookViewId="0">
      <selection activeCell="C15" sqref="C15"/>
    </sheetView>
  </sheetViews>
  <sheetFormatPr defaultRowHeight="12.75" x14ac:dyDescent="0.2"/>
  <cols>
    <col min="1" max="1" width="31.42578125" style="2" customWidth="1"/>
    <col min="2" max="2" width="13.5703125" style="2" bestFit="1" customWidth="1"/>
    <col min="3" max="3" width="14.140625" style="2" customWidth="1"/>
    <col min="4" max="4" width="11.85546875" style="2" bestFit="1" customWidth="1"/>
    <col min="5" max="256" width="9.140625" style="2"/>
    <col min="257" max="257" width="31.42578125" style="2" customWidth="1"/>
    <col min="258" max="258" width="13.5703125" style="2" bestFit="1" customWidth="1"/>
    <col min="259" max="259" width="14.140625" style="2" customWidth="1"/>
    <col min="260" max="260" width="11.85546875" style="2" bestFit="1" customWidth="1"/>
    <col min="261" max="512" width="9.140625" style="2"/>
    <col min="513" max="513" width="31.42578125" style="2" customWidth="1"/>
    <col min="514" max="514" width="13.5703125" style="2" bestFit="1" customWidth="1"/>
    <col min="515" max="515" width="14.140625" style="2" customWidth="1"/>
    <col min="516" max="516" width="11.85546875" style="2" bestFit="1" customWidth="1"/>
    <col min="517" max="768" width="9.140625" style="2"/>
    <col min="769" max="769" width="31.42578125" style="2" customWidth="1"/>
    <col min="770" max="770" width="13.5703125" style="2" bestFit="1" customWidth="1"/>
    <col min="771" max="771" width="14.140625" style="2" customWidth="1"/>
    <col min="772" max="772" width="11.85546875" style="2" bestFit="1" customWidth="1"/>
    <col min="773" max="1024" width="9.140625" style="2"/>
    <col min="1025" max="1025" width="31.42578125" style="2" customWidth="1"/>
    <col min="1026" max="1026" width="13.5703125" style="2" bestFit="1" customWidth="1"/>
    <col min="1027" max="1027" width="14.140625" style="2" customWidth="1"/>
    <col min="1028" max="1028" width="11.85546875" style="2" bestFit="1" customWidth="1"/>
    <col min="1029" max="1280" width="9.140625" style="2"/>
    <col min="1281" max="1281" width="31.42578125" style="2" customWidth="1"/>
    <col min="1282" max="1282" width="13.5703125" style="2" bestFit="1" customWidth="1"/>
    <col min="1283" max="1283" width="14.140625" style="2" customWidth="1"/>
    <col min="1284" max="1284" width="11.85546875" style="2" bestFit="1" customWidth="1"/>
    <col min="1285" max="1536" width="9.140625" style="2"/>
    <col min="1537" max="1537" width="31.42578125" style="2" customWidth="1"/>
    <col min="1538" max="1538" width="13.5703125" style="2" bestFit="1" customWidth="1"/>
    <col min="1539" max="1539" width="14.140625" style="2" customWidth="1"/>
    <col min="1540" max="1540" width="11.85546875" style="2" bestFit="1" customWidth="1"/>
    <col min="1541" max="1792" width="9.140625" style="2"/>
    <col min="1793" max="1793" width="31.42578125" style="2" customWidth="1"/>
    <col min="1794" max="1794" width="13.5703125" style="2" bestFit="1" customWidth="1"/>
    <col min="1795" max="1795" width="14.140625" style="2" customWidth="1"/>
    <col min="1796" max="1796" width="11.85546875" style="2" bestFit="1" customWidth="1"/>
    <col min="1797" max="2048" width="9.140625" style="2"/>
    <col min="2049" max="2049" width="31.42578125" style="2" customWidth="1"/>
    <col min="2050" max="2050" width="13.5703125" style="2" bestFit="1" customWidth="1"/>
    <col min="2051" max="2051" width="14.140625" style="2" customWidth="1"/>
    <col min="2052" max="2052" width="11.85546875" style="2" bestFit="1" customWidth="1"/>
    <col min="2053" max="2304" width="9.140625" style="2"/>
    <col min="2305" max="2305" width="31.42578125" style="2" customWidth="1"/>
    <col min="2306" max="2306" width="13.5703125" style="2" bestFit="1" customWidth="1"/>
    <col min="2307" max="2307" width="14.140625" style="2" customWidth="1"/>
    <col min="2308" max="2308" width="11.85546875" style="2" bestFit="1" customWidth="1"/>
    <col min="2309" max="2560" width="9.140625" style="2"/>
    <col min="2561" max="2561" width="31.42578125" style="2" customWidth="1"/>
    <col min="2562" max="2562" width="13.5703125" style="2" bestFit="1" customWidth="1"/>
    <col min="2563" max="2563" width="14.140625" style="2" customWidth="1"/>
    <col min="2564" max="2564" width="11.85546875" style="2" bestFit="1" customWidth="1"/>
    <col min="2565" max="2816" width="9.140625" style="2"/>
    <col min="2817" max="2817" width="31.42578125" style="2" customWidth="1"/>
    <col min="2818" max="2818" width="13.5703125" style="2" bestFit="1" customWidth="1"/>
    <col min="2819" max="2819" width="14.140625" style="2" customWidth="1"/>
    <col min="2820" max="2820" width="11.85546875" style="2" bestFit="1" customWidth="1"/>
    <col min="2821" max="3072" width="9.140625" style="2"/>
    <col min="3073" max="3073" width="31.42578125" style="2" customWidth="1"/>
    <col min="3074" max="3074" width="13.5703125" style="2" bestFit="1" customWidth="1"/>
    <col min="3075" max="3075" width="14.140625" style="2" customWidth="1"/>
    <col min="3076" max="3076" width="11.85546875" style="2" bestFit="1" customWidth="1"/>
    <col min="3077" max="3328" width="9.140625" style="2"/>
    <col min="3329" max="3329" width="31.42578125" style="2" customWidth="1"/>
    <col min="3330" max="3330" width="13.5703125" style="2" bestFit="1" customWidth="1"/>
    <col min="3331" max="3331" width="14.140625" style="2" customWidth="1"/>
    <col min="3332" max="3332" width="11.85546875" style="2" bestFit="1" customWidth="1"/>
    <col min="3333" max="3584" width="9.140625" style="2"/>
    <col min="3585" max="3585" width="31.42578125" style="2" customWidth="1"/>
    <col min="3586" max="3586" width="13.5703125" style="2" bestFit="1" customWidth="1"/>
    <col min="3587" max="3587" width="14.140625" style="2" customWidth="1"/>
    <col min="3588" max="3588" width="11.85546875" style="2" bestFit="1" customWidth="1"/>
    <col min="3589" max="3840" width="9.140625" style="2"/>
    <col min="3841" max="3841" width="31.42578125" style="2" customWidth="1"/>
    <col min="3842" max="3842" width="13.5703125" style="2" bestFit="1" customWidth="1"/>
    <col min="3843" max="3843" width="14.140625" style="2" customWidth="1"/>
    <col min="3844" max="3844" width="11.85546875" style="2" bestFit="1" customWidth="1"/>
    <col min="3845" max="4096" width="9.140625" style="2"/>
    <col min="4097" max="4097" width="31.42578125" style="2" customWidth="1"/>
    <col min="4098" max="4098" width="13.5703125" style="2" bestFit="1" customWidth="1"/>
    <col min="4099" max="4099" width="14.140625" style="2" customWidth="1"/>
    <col min="4100" max="4100" width="11.85546875" style="2" bestFit="1" customWidth="1"/>
    <col min="4101" max="4352" width="9.140625" style="2"/>
    <col min="4353" max="4353" width="31.42578125" style="2" customWidth="1"/>
    <col min="4354" max="4354" width="13.5703125" style="2" bestFit="1" customWidth="1"/>
    <col min="4355" max="4355" width="14.140625" style="2" customWidth="1"/>
    <col min="4356" max="4356" width="11.85546875" style="2" bestFit="1" customWidth="1"/>
    <col min="4357" max="4608" width="9.140625" style="2"/>
    <col min="4609" max="4609" width="31.42578125" style="2" customWidth="1"/>
    <col min="4610" max="4610" width="13.5703125" style="2" bestFit="1" customWidth="1"/>
    <col min="4611" max="4611" width="14.140625" style="2" customWidth="1"/>
    <col min="4612" max="4612" width="11.85546875" style="2" bestFit="1" customWidth="1"/>
    <col min="4613" max="4864" width="9.140625" style="2"/>
    <col min="4865" max="4865" width="31.42578125" style="2" customWidth="1"/>
    <col min="4866" max="4866" width="13.5703125" style="2" bestFit="1" customWidth="1"/>
    <col min="4867" max="4867" width="14.140625" style="2" customWidth="1"/>
    <col min="4868" max="4868" width="11.85546875" style="2" bestFit="1" customWidth="1"/>
    <col min="4869" max="5120" width="9.140625" style="2"/>
    <col min="5121" max="5121" width="31.42578125" style="2" customWidth="1"/>
    <col min="5122" max="5122" width="13.5703125" style="2" bestFit="1" customWidth="1"/>
    <col min="5123" max="5123" width="14.140625" style="2" customWidth="1"/>
    <col min="5124" max="5124" width="11.85546875" style="2" bestFit="1" customWidth="1"/>
    <col min="5125" max="5376" width="9.140625" style="2"/>
    <col min="5377" max="5377" width="31.42578125" style="2" customWidth="1"/>
    <col min="5378" max="5378" width="13.5703125" style="2" bestFit="1" customWidth="1"/>
    <col min="5379" max="5379" width="14.140625" style="2" customWidth="1"/>
    <col min="5380" max="5380" width="11.85546875" style="2" bestFit="1" customWidth="1"/>
    <col min="5381" max="5632" width="9.140625" style="2"/>
    <col min="5633" max="5633" width="31.42578125" style="2" customWidth="1"/>
    <col min="5634" max="5634" width="13.5703125" style="2" bestFit="1" customWidth="1"/>
    <col min="5635" max="5635" width="14.140625" style="2" customWidth="1"/>
    <col min="5636" max="5636" width="11.85546875" style="2" bestFit="1" customWidth="1"/>
    <col min="5637" max="5888" width="9.140625" style="2"/>
    <col min="5889" max="5889" width="31.42578125" style="2" customWidth="1"/>
    <col min="5890" max="5890" width="13.5703125" style="2" bestFit="1" customWidth="1"/>
    <col min="5891" max="5891" width="14.140625" style="2" customWidth="1"/>
    <col min="5892" max="5892" width="11.85546875" style="2" bestFit="1" customWidth="1"/>
    <col min="5893" max="6144" width="9.140625" style="2"/>
    <col min="6145" max="6145" width="31.42578125" style="2" customWidth="1"/>
    <col min="6146" max="6146" width="13.5703125" style="2" bestFit="1" customWidth="1"/>
    <col min="6147" max="6147" width="14.140625" style="2" customWidth="1"/>
    <col min="6148" max="6148" width="11.85546875" style="2" bestFit="1" customWidth="1"/>
    <col min="6149" max="6400" width="9.140625" style="2"/>
    <col min="6401" max="6401" width="31.42578125" style="2" customWidth="1"/>
    <col min="6402" max="6402" width="13.5703125" style="2" bestFit="1" customWidth="1"/>
    <col min="6403" max="6403" width="14.140625" style="2" customWidth="1"/>
    <col min="6404" max="6404" width="11.85546875" style="2" bestFit="1" customWidth="1"/>
    <col min="6405" max="6656" width="9.140625" style="2"/>
    <col min="6657" max="6657" width="31.42578125" style="2" customWidth="1"/>
    <col min="6658" max="6658" width="13.5703125" style="2" bestFit="1" customWidth="1"/>
    <col min="6659" max="6659" width="14.140625" style="2" customWidth="1"/>
    <col min="6660" max="6660" width="11.85546875" style="2" bestFit="1" customWidth="1"/>
    <col min="6661" max="6912" width="9.140625" style="2"/>
    <col min="6913" max="6913" width="31.42578125" style="2" customWidth="1"/>
    <col min="6914" max="6914" width="13.5703125" style="2" bestFit="1" customWidth="1"/>
    <col min="6915" max="6915" width="14.140625" style="2" customWidth="1"/>
    <col min="6916" max="6916" width="11.85546875" style="2" bestFit="1" customWidth="1"/>
    <col min="6917" max="7168" width="9.140625" style="2"/>
    <col min="7169" max="7169" width="31.42578125" style="2" customWidth="1"/>
    <col min="7170" max="7170" width="13.5703125" style="2" bestFit="1" customWidth="1"/>
    <col min="7171" max="7171" width="14.140625" style="2" customWidth="1"/>
    <col min="7172" max="7172" width="11.85546875" style="2" bestFit="1" customWidth="1"/>
    <col min="7173" max="7424" width="9.140625" style="2"/>
    <col min="7425" max="7425" width="31.42578125" style="2" customWidth="1"/>
    <col min="7426" max="7426" width="13.5703125" style="2" bestFit="1" customWidth="1"/>
    <col min="7427" max="7427" width="14.140625" style="2" customWidth="1"/>
    <col min="7428" max="7428" width="11.85546875" style="2" bestFit="1" customWidth="1"/>
    <col min="7429" max="7680" width="9.140625" style="2"/>
    <col min="7681" max="7681" width="31.42578125" style="2" customWidth="1"/>
    <col min="7682" max="7682" width="13.5703125" style="2" bestFit="1" customWidth="1"/>
    <col min="7683" max="7683" width="14.140625" style="2" customWidth="1"/>
    <col min="7684" max="7684" width="11.85546875" style="2" bestFit="1" customWidth="1"/>
    <col min="7685" max="7936" width="9.140625" style="2"/>
    <col min="7937" max="7937" width="31.42578125" style="2" customWidth="1"/>
    <col min="7938" max="7938" width="13.5703125" style="2" bestFit="1" customWidth="1"/>
    <col min="7939" max="7939" width="14.140625" style="2" customWidth="1"/>
    <col min="7940" max="7940" width="11.85546875" style="2" bestFit="1" customWidth="1"/>
    <col min="7941" max="8192" width="9.140625" style="2"/>
    <col min="8193" max="8193" width="31.42578125" style="2" customWidth="1"/>
    <col min="8194" max="8194" width="13.5703125" style="2" bestFit="1" customWidth="1"/>
    <col min="8195" max="8195" width="14.140625" style="2" customWidth="1"/>
    <col min="8196" max="8196" width="11.85546875" style="2" bestFit="1" customWidth="1"/>
    <col min="8197" max="8448" width="9.140625" style="2"/>
    <col min="8449" max="8449" width="31.42578125" style="2" customWidth="1"/>
    <col min="8450" max="8450" width="13.5703125" style="2" bestFit="1" customWidth="1"/>
    <col min="8451" max="8451" width="14.140625" style="2" customWidth="1"/>
    <col min="8452" max="8452" width="11.85546875" style="2" bestFit="1" customWidth="1"/>
    <col min="8453" max="8704" width="9.140625" style="2"/>
    <col min="8705" max="8705" width="31.42578125" style="2" customWidth="1"/>
    <col min="8706" max="8706" width="13.5703125" style="2" bestFit="1" customWidth="1"/>
    <col min="8707" max="8707" width="14.140625" style="2" customWidth="1"/>
    <col min="8708" max="8708" width="11.85546875" style="2" bestFit="1" customWidth="1"/>
    <col min="8709" max="8960" width="9.140625" style="2"/>
    <col min="8961" max="8961" width="31.42578125" style="2" customWidth="1"/>
    <col min="8962" max="8962" width="13.5703125" style="2" bestFit="1" customWidth="1"/>
    <col min="8963" max="8963" width="14.140625" style="2" customWidth="1"/>
    <col min="8964" max="8964" width="11.85546875" style="2" bestFit="1" customWidth="1"/>
    <col min="8965" max="9216" width="9.140625" style="2"/>
    <col min="9217" max="9217" width="31.42578125" style="2" customWidth="1"/>
    <col min="9218" max="9218" width="13.5703125" style="2" bestFit="1" customWidth="1"/>
    <col min="9219" max="9219" width="14.140625" style="2" customWidth="1"/>
    <col min="9220" max="9220" width="11.85546875" style="2" bestFit="1" customWidth="1"/>
    <col min="9221" max="9472" width="9.140625" style="2"/>
    <col min="9473" max="9473" width="31.42578125" style="2" customWidth="1"/>
    <col min="9474" max="9474" width="13.5703125" style="2" bestFit="1" customWidth="1"/>
    <col min="9475" max="9475" width="14.140625" style="2" customWidth="1"/>
    <col min="9476" max="9476" width="11.85546875" style="2" bestFit="1" customWidth="1"/>
    <col min="9477" max="9728" width="9.140625" style="2"/>
    <col min="9729" max="9729" width="31.42578125" style="2" customWidth="1"/>
    <col min="9730" max="9730" width="13.5703125" style="2" bestFit="1" customWidth="1"/>
    <col min="9731" max="9731" width="14.140625" style="2" customWidth="1"/>
    <col min="9732" max="9732" width="11.85546875" style="2" bestFit="1" customWidth="1"/>
    <col min="9733" max="9984" width="9.140625" style="2"/>
    <col min="9985" max="9985" width="31.42578125" style="2" customWidth="1"/>
    <col min="9986" max="9986" width="13.5703125" style="2" bestFit="1" customWidth="1"/>
    <col min="9987" max="9987" width="14.140625" style="2" customWidth="1"/>
    <col min="9988" max="9988" width="11.85546875" style="2" bestFit="1" customWidth="1"/>
    <col min="9989" max="10240" width="9.140625" style="2"/>
    <col min="10241" max="10241" width="31.42578125" style="2" customWidth="1"/>
    <col min="10242" max="10242" width="13.5703125" style="2" bestFit="1" customWidth="1"/>
    <col min="10243" max="10243" width="14.140625" style="2" customWidth="1"/>
    <col min="10244" max="10244" width="11.85546875" style="2" bestFit="1" customWidth="1"/>
    <col min="10245" max="10496" width="9.140625" style="2"/>
    <col min="10497" max="10497" width="31.42578125" style="2" customWidth="1"/>
    <col min="10498" max="10498" width="13.5703125" style="2" bestFit="1" customWidth="1"/>
    <col min="10499" max="10499" width="14.140625" style="2" customWidth="1"/>
    <col min="10500" max="10500" width="11.85546875" style="2" bestFit="1" customWidth="1"/>
    <col min="10501" max="10752" width="9.140625" style="2"/>
    <col min="10753" max="10753" width="31.42578125" style="2" customWidth="1"/>
    <col min="10754" max="10754" width="13.5703125" style="2" bestFit="1" customWidth="1"/>
    <col min="10755" max="10755" width="14.140625" style="2" customWidth="1"/>
    <col min="10756" max="10756" width="11.85546875" style="2" bestFit="1" customWidth="1"/>
    <col min="10757" max="11008" width="9.140625" style="2"/>
    <col min="11009" max="11009" width="31.42578125" style="2" customWidth="1"/>
    <col min="11010" max="11010" width="13.5703125" style="2" bestFit="1" customWidth="1"/>
    <col min="11011" max="11011" width="14.140625" style="2" customWidth="1"/>
    <col min="11012" max="11012" width="11.85546875" style="2" bestFit="1" customWidth="1"/>
    <col min="11013" max="11264" width="9.140625" style="2"/>
    <col min="11265" max="11265" width="31.42578125" style="2" customWidth="1"/>
    <col min="11266" max="11266" width="13.5703125" style="2" bestFit="1" customWidth="1"/>
    <col min="11267" max="11267" width="14.140625" style="2" customWidth="1"/>
    <col min="11268" max="11268" width="11.85546875" style="2" bestFit="1" customWidth="1"/>
    <col min="11269" max="11520" width="9.140625" style="2"/>
    <col min="11521" max="11521" width="31.42578125" style="2" customWidth="1"/>
    <col min="11522" max="11522" width="13.5703125" style="2" bestFit="1" customWidth="1"/>
    <col min="11523" max="11523" width="14.140625" style="2" customWidth="1"/>
    <col min="11524" max="11524" width="11.85546875" style="2" bestFit="1" customWidth="1"/>
    <col min="11525" max="11776" width="9.140625" style="2"/>
    <col min="11777" max="11777" width="31.42578125" style="2" customWidth="1"/>
    <col min="11778" max="11778" width="13.5703125" style="2" bestFit="1" customWidth="1"/>
    <col min="11779" max="11779" width="14.140625" style="2" customWidth="1"/>
    <col min="11780" max="11780" width="11.85546875" style="2" bestFit="1" customWidth="1"/>
    <col min="11781" max="12032" width="9.140625" style="2"/>
    <col min="12033" max="12033" width="31.42578125" style="2" customWidth="1"/>
    <col min="12034" max="12034" width="13.5703125" style="2" bestFit="1" customWidth="1"/>
    <col min="12035" max="12035" width="14.140625" style="2" customWidth="1"/>
    <col min="12036" max="12036" width="11.85546875" style="2" bestFit="1" customWidth="1"/>
    <col min="12037" max="12288" width="9.140625" style="2"/>
    <col min="12289" max="12289" width="31.42578125" style="2" customWidth="1"/>
    <col min="12290" max="12290" width="13.5703125" style="2" bestFit="1" customWidth="1"/>
    <col min="12291" max="12291" width="14.140625" style="2" customWidth="1"/>
    <col min="12292" max="12292" width="11.85546875" style="2" bestFit="1" customWidth="1"/>
    <col min="12293" max="12544" width="9.140625" style="2"/>
    <col min="12545" max="12545" width="31.42578125" style="2" customWidth="1"/>
    <col min="12546" max="12546" width="13.5703125" style="2" bestFit="1" customWidth="1"/>
    <col min="12547" max="12547" width="14.140625" style="2" customWidth="1"/>
    <col min="12548" max="12548" width="11.85546875" style="2" bestFit="1" customWidth="1"/>
    <col min="12549" max="12800" width="9.140625" style="2"/>
    <col min="12801" max="12801" width="31.42578125" style="2" customWidth="1"/>
    <col min="12802" max="12802" width="13.5703125" style="2" bestFit="1" customWidth="1"/>
    <col min="12803" max="12803" width="14.140625" style="2" customWidth="1"/>
    <col min="12804" max="12804" width="11.85546875" style="2" bestFit="1" customWidth="1"/>
    <col min="12805" max="13056" width="9.140625" style="2"/>
    <col min="13057" max="13057" width="31.42578125" style="2" customWidth="1"/>
    <col min="13058" max="13058" width="13.5703125" style="2" bestFit="1" customWidth="1"/>
    <col min="13059" max="13059" width="14.140625" style="2" customWidth="1"/>
    <col min="13060" max="13060" width="11.85546875" style="2" bestFit="1" customWidth="1"/>
    <col min="13061" max="13312" width="9.140625" style="2"/>
    <col min="13313" max="13313" width="31.42578125" style="2" customWidth="1"/>
    <col min="13314" max="13314" width="13.5703125" style="2" bestFit="1" customWidth="1"/>
    <col min="13315" max="13315" width="14.140625" style="2" customWidth="1"/>
    <col min="13316" max="13316" width="11.85546875" style="2" bestFit="1" customWidth="1"/>
    <col min="13317" max="13568" width="9.140625" style="2"/>
    <col min="13569" max="13569" width="31.42578125" style="2" customWidth="1"/>
    <col min="13570" max="13570" width="13.5703125" style="2" bestFit="1" customWidth="1"/>
    <col min="13571" max="13571" width="14.140625" style="2" customWidth="1"/>
    <col min="13572" max="13572" width="11.85546875" style="2" bestFit="1" customWidth="1"/>
    <col min="13573" max="13824" width="9.140625" style="2"/>
    <col min="13825" max="13825" width="31.42578125" style="2" customWidth="1"/>
    <col min="13826" max="13826" width="13.5703125" style="2" bestFit="1" customWidth="1"/>
    <col min="13827" max="13827" width="14.140625" style="2" customWidth="1"/>
    <col min="13828" max="13828" width="11.85546875" style="2" bestFit="1" customWidth="1"/>
    <col min="13829" max="14080" width="9.140625" style="2"/>
    <col min="14081" max="14081" width="31.42578125" style="2" customWidth="1"/>
    <col min="14082" max="14082" width="13.5703125" style="2" bestFit="1" customWidth="1"/>
    <col min="14083" max="14083" width="14.140625" style="2" customWidth="1"/>
    <col min="14084" max="14084" width="11.85546875" style="2" bestFit="1" customWidth="1"/>
    <col min="14085" max="14336" width="9.140625" style="2"/>
    <col min="14337" max="14337" width="31.42578125" style="2" customWidth="1"/>
    <col min="14338" max="14338" width="13.5703125" style="2" bestFit="1" customWidth="1"/>
    <col min="14339" max="14339" width="14.140625" style="2" customWidth="1"/>
    <col min="14340" max="14340" width="11.85546875" style="2" bestFit="1" customWidth="1"/>
    <col min="14341" max="14592" width="9.140625" style="2"/>
    <col min="14593" max="14593" width="31.42578125" style="2" customWidth="1"/>
    <col min="14594" max="14594" width="13.5703125" style="2" bestFit="1" customWidth="1"/>
    <col min="14595" max="14595" width="14.140625" style="2" customWidth="1"/>
    <col min="14596" max="14596" width="11.85546875" style="2" bestFit="1" customWidth="1"/>
    <col min="14597" max="14848" width="9.140625" style="2"/>
    <col min="14849" max="14849" width="31.42578125" style="2" customWidth="1"/>
    <col min="14850" max="14850" width="13.5703125" style="2" bestFit="1" customWidth="1"/>
    <col min="14851" max="14851" width="14.140625" style="2" customWidth="1"/>
    <col min="14852" max="14852" width="11.85546875" style="2" bestFit="1" customWidth="1"/>
    <col min="14853" max="15104" width="9.140625" style="2"/>
    <col min="15105" max="15105" width="31.42578125" style="2" customWidth="1"/>
    <col min="15106" max="15106" width="13.5703125" style="2" bestFit="1" customWidth="1"/>
    <col min="15107" max="15107" width="14.140625" style="2" customWidth="1"/>
    <col min="15108" max="15108" width="11.85546875" style="2" bestFit="1" customWidth="1"/>
    <col min="15109" max="15360" width="9.140625" style="2"/>
    <col min="15361" max="15361" width="31.42578125" style="2" customWidth="1"/>
    <col min="15362" max="15362" width="13.5703125" style="2" bestFit="1" customWidth="1"/>
    <col min="15363" max="15363" width="14.140625" style="2" customWidth="1"/>
    <col min="15364" max="15364" width="11.85546875" style="2" bestFit="1" customWidth="1"/>
    <col min="15365" max="15616" width="9.140625" style="2"/>
    <col min="15617" max="15617" width="31.42578125" style="2" customWidth="1"/>
    <col min="15618" max="15618" width="13.5703125" style="2" bestFit="1" customWidth="1"/>
    <col min="15619" max="15619" width="14.140625" style="2" customWidth="1"/>
    <col min="15620" max="15620" width="11.85546875" style="2" bestFit="1" customWidth="1"/>
    <col min="15621" max="15872" width="9.140625" style="2"/>
    <col min="15873" max="15873" width="31.42578125" style="2" customWidth="1"/>
    <col min="15874" max="15874" width="13.5703125" style="2" bestFit="1" customWidth="1"/>
    <col min="15875" max="15875" width="14.140625" style="2" customWidth="1"/>
    <col min="15876" max="15876" width="11.85546875" style="2" bestFit="1" customWidth="1"/>
    <col min="15877" max="16128" width="9.140625" style="2"/>
    <col min="16129" max="16129" width="31.42578125" style="2" customWidth="1"/>
    <col min="16130" max="16130" width="13.5703125" style="2" bestFit="1" customWidth="1"/>
    <col min="16131" max="16131" width="14.140625" style="2" customWidth="1"/>
    <col min="16132" max="16132" width="11.85546875" style="2" bestFit="1" customWidth="1"/>
    <col min="16133" max="16384" width="9.140625" style="2"/>
  </cols>
  <sheetData>
    <row r="1" spans="1:4" ht="15" x14ac:dyDescent="0.25">
      <c r="A1" s="283" t="s">
        <v>164</v>
      </c>
      <c r="B1" s="283"/>
      <c r="C1" s="283"/>
      <c r="D1" s="283"/>
    </row>
    <row r="2" spans="1:4" ht="15" x14ac:dyDescent="0.25">
      <c r="A2" s="283" t="s">
        <v>189</v>
      </c>
      <c r="B2" s="283"/>
      <c r="C2" s="283"/>
      <c r="D2" s="283"/>
    </row>
    <row r="3" spans="1:4" ht="15.75" thickBot="1" x14ac:dyDescent="0.3">
      <c r="A3" s="288" t="s">
        <v>254</v>
      </c>
      <c r="B3" s="288"/>
      <c r="C3" s="288"/>
      <c r="D3" s="288"/>
    </row>
    <row r="4" spans="1:4" ht="45" x14ac:dyDescent="0.2">
      <c r="A4" s="149" t="s">
        <v>83</v>
      </c>
      <c r="B4" s="150" t="s">
        <v>191</v>
      </c>
      <c r="C4" s="150" t="s">
        <v>192</v>
      </c>
      <c r="D4" s="151" t="s">
        <v>193</v>
      </c>
    </row>
    <row r="5" spans="1:4" ht="15" x14ac:dyDescent="0.25">
      <c r="A5" s="152" t="s">
        <v>255</v>
      </c>
      <c r="B5" s="153">
        <f>+D21</f>
        <v>223715.84487999999</v>
      </c>
      <c r="C5" s="153">
        <f>+'Income Statement'!C11</f>
        <v>97756.030000000028</v>
      </c>
      <c r="D5" s="154">
        <f>SUM(B5:C5)</f>
        <v>321471.87488000002</v>
      </c>
    </row>
    <row r="6" spans="1:4" ht="15.75" thickBot="1" x14ac:dyDescent="0.3">
      <c r="A6" s="155" t="s">
        <v>256</v>
      </c>
      <c r="B6" s="156">
        <f>+D5</f>
        <v>321471.87488000002</v>
      </c>
      <c r="C6" s="156">
        <f>SUM(C5)</f>
        <v>97756.030000000028</v>
      </c>
      <c r="D6" s="157">
        <f>SUM(D5)</f>
        <v>321471.87488000002</v>
      </c>
    </row>
    <row r="7" spans="1:4" ht="15" x14ac:dyDescent="0.25">
      <c r="A7" s="44"/>
      <c r="B7" s="44"/>
      <c r="C7" s="44"/>
      <c r="D7" s="44"/>
    </row>
    <row r="8" spans="1:4" ht="15" x14ac:dyDescent="0.25">
      <c r="A8" s="44"/>
      <c r="B8" s="44"/>
      <c r="C8" s="44"/>
      <c r="D8" s="44"/>
    </row>
    <row r="9" spans="1:4" ht="15" x14ac:dyDescent="0.25">
      <c r="A9" s="44" t="s">
        <v>196</v>
      </c>
      <c r="B9" s="44"/>
      <c r="C9" s="44"/>
      <c r="D9" s="44"/>
    </row>
    <row r="10" spans="1:4" ht="15" x14ac:dyDescent="0.25">
      <c r="A10" s="58" t="s">
        <v>185</v>
      </c>
      <c r="B10" s="26"/>
      <c r="C10" s="286" t="s">
        <v>186</v>
      </c>
      <c r="D10" s="286"/>
    </row>
    <row r="11" spans="1:4" ht="15" x14ac:dyDescent="0.25">
      <c r="A11" s="158" t="s">
        <v>187</v>
      </c>
      <c r="B11" s="26"/>
      <c r="C11" s="287" t="s">
        <v>188</v>
      </c>
      <c r="D11" s="287"/>
    </row>
    <row r="16" spans="1:4" ht="15" x14ac:dyDescent="0.25">
      <c r="A16" s="283" t="s">
        <v>164</v>
      </c>
      <c r="B16" s="283"/>
      <c r="C16" s="283"/>
      <c r="D16" s="283"/>
    </row>
    <row r="17" spans="1:4" ht="15" x14ac:dyDescent="0.25">
      <c r="A17" s="283" t="s">
        <v>189</v>
      </c>
      <c r="B17" s="283"/>
      <c r="C17" s="283"/>
      <c r="D17" s="283"/>
    </row>
    <row r="18" spans="1:4" ht="15.75" thickBot="1" x14ac:dyDescent="0.3">
      <c r="A18" s="288" t="s">
        <v>190</v>
      </c>
      <c r="B18" s="288"/>
      <c r="C18" s="288"/>
      <c r="D18" s="288"/>
    </row>
    <row r="19" spans="1:4" ht="45" x14ac:dyDescent="0.2">
      <c r="A19" s="149" t="s">
        <v>83</v>
      </c>
      <c r="B19" s="150" t="s">
        <v>191</v>
      </c>
      <c r="C19" s="150" t="s">
        <v>192</v>
      </c>
      <c r="D19" s="151" t="s">
        <v>193</v>
      </c>
    </row>
    <row r="20" spans="1:4" ht="15" x14ac:dyDescent="0.25">
      <c r="A20" s="152" t="s">
        <v>194</v>
      </c>
      <c r="B20" s="153">
        <f>+D34</f>
        <v>178539.67487999995</v>
      </c>
      <c r="C20" s="153">
        <f>+'[1]Income Statement'!C11</f>
        <v>45176.170000000042</v>
      </c>
      <c r="D20" s="154">
        <f>SUM(B20:C20)</f>
        <v>223715.84487999999</v>
      </c>
    </row>
    <row r="21" spans="1:4" ht="15.75" thickBot="1" x14ac:dyDescent="0.3">
      <c r="A21" s="155" t="s">
        <v>195</v>
      </c>
      <c r="B21" s="156">
        <f>SUM(B20:B20)</f>
        <v>178539.67487999995</v>
      </c>
      <c r="C21" s="156">
        <f>SUM(C20)</f>
        <v>45176.170000000042</v>
      </c>
      <c r="D21" s="157">
        <f>SUM(D20:D20)</f>
        <v>223715.84487999999</v>
      </c>
    </row>
    <row r="22" spans="1:4" ht="15" x14ac:dyDescent="0.25">
      <c r="A22" s="44"/>
      <c r="B22" s="44"/>
      <c r="C22" s="44"/>
      <c r="D22" s="44"/>
    </row>
    <row r="23" spans="1:4" ht="15" x14ac:dyDescent="0.25">
      <c r="A23" s="44"/>
      <c r="B23" s="44"/>
      <c r="C23" s="44"/>
      <c r="D23" s="44"/>
    </row>
    <row r="24" spans="1:4" ht="15" x14ac:dyDescent="0.25">
      <c r="A24" s="44" t="s">
        <v>196</v>
      </c>
      <c r="B24" s="44"/>
      <c r="C24" s="44"/>
      <c r="D24" s="44"/>
    </row>
    <row r="25" spans="1:4" ht="15" x14ac:dyDescent="0.25">
      <c r="A25" s="58" t="s">
        <v>185</v>
      </c>
      <c r="B25" s="26"/>
      <c r="C25" s="286" t="s">
        <v>186</v>
      </c>
      <c r="D25" s="286"/>
    </row>
    <row r="26" spans="1:4" ht="15" x14ac:dyDescent="0.25">
      <c r="A26" s="158" t="s">
        <v>187</v>
      </c>
      <c r="B26" s="26"/>
      <c r="C26" s="287" t="s">
        <v>188</v>
      </c>
      <c r="D26" s="287"/>
    </row>
    <row r="27" spans="1:4" ht="15" x14ac:dyDescent="0.25">
      <c r="A27" s="116"/>
      <c r="B27" s="26"/>
      <c r="C27" s="58"/>
      <c r="D27" s="58"/>
    </row>
    <row r="28" spans="1:4" ht="15" x14ac:dyDescent="0.25">
      <c r="A28" s="116"/>
      <c r="B28" s="26"/>
      <c r="C28" s="58"/>
      <c r="D28" s="58"/>
    </row>
    <row r="29" spans="1:4" ht="15" x14ac:dyDescent="0.25">
      <c r="A29" s="283" t="s">
        <v>164</v>
      </c>
      <c r="B29" s="283"/>
      <c r="C29" s="283"/>
      <c r="D29" s="283"/>
    </row>
    <row r="30" spans="1:4" ht="15" x14ac:dyDescent="0.25">
      <c r="A30" s="283" t="s">
        <v>189</v>
      </c>
      <c r="B30" s="283"/>
      <c r="C30" s="283"/>
      <c r="D30" s="283"/>
    </row>
    <row r="31" spans="1:4" ht="15.75" thickBot="1" x14ac:dyDescent="0.3">
      <c r="A31" s="288" t="s">
        <v>197</v>
      </c>
      <c r="B31" s="288"/>
      <c r="C31" s="288"/>
      <c r="D31" s="288"/>
    </row>
    <row r="32" spans="1:4" ht="45" x14ac:dyDescent="0.2">
      <c r="A32" s="149" t="s">
        <v>83</v>
      </c>
      <c r="B32" s="150" t="s">
        <v>191</v>
      </c>
      <c r="C32" s="150" t="s">
        <v>192</v>
      </c>
      <c r="D32" s="151" t="s">
        <v>193</v>
      </c>
    </row>
    <row r="33" spans="1:4" ht="15" x14ac:dyDescent="0.25">
      <c r="A33" s="152" t="s">
        <v>198</v>
      </c>
      <c r="B33" s="159">
        <f>+'[2]Statement of Changes in Equity'!$B$5</f>
        <v>226004.85488</v>
      </c>
      <c r="C33" s="159">
        <f>+'[2]Statement of Changes in Equity'!$C$5</f>
        <v>-47465.180000000051</v>
      </c>
      <c r="D33" s="154">
        <f>SUM(B33:C33)</f>
        <v>178539.67487999995</v>
      </c>
    </row>
    <row r="34" spans="1:4" ht="15.75" thickBot="1" x14ac:dyDescent="0.3">
      <c r="A34" s="155" t="s">
        <v>199</v>
      </c>
      <c r="B34" s="160">
        <f>SUM(B33:B33)</f>
        <v>226004.85488</v>
      </c>
      <c r="C34" s="160">
        <f>SUM(C33)</f>
        <v>-47465.180000000051</v>
      </c>
      <c r="D34" s="157">
        <f>SUM(D33:D33)</f>
        <v>178539.67487999995</v>
      </c>
    </row>
    <row r="35" spans="1:4" ht="15" x14ac:dyDescent="0.25">
      <c r="A35" s="44"/>
      <c r="B35" s="44"/>
      <c r="C35" s="44"/>
      <c r="D35" s="44"/>
    </row>
    <row r="36" spans="1:4" ht="15" x14ac:dyDescent="0.25">
      <c r="A36" s="44"/>
      <c r="B36" s="44"/>
      <c r="C36" s="44"/>
      <c r="D36" s="44"/>
    </row>
    <row r="37" spans="1:4" ht="15" x14ac:dyDescent="0.25">
      <c r="A37" s="44"/>
      <c r="B37" s="44"/>
      <c r="C37" s="44"/>
      <c r="D37" s="44"/>
    </row>
    <row r="38" spans="1:4" ht="15" x14ac:dyDescent="0.25">
      <c r="A38" s="161" t="s">
        <v>200</v>
      </c>
      <c r="B38" s="26"/>
      <c r="C38" s="286" t="s">
        <v>186</v>
      </c>
      <c r="D38" s="286"/>
    </row>
    <row r="39" spans="1:4" ht="15" x14ac:dyDescent="0.25">
      <c r="A39" s="116" t="s">
        <v>201</v>
      </c>
      <c r="B39" s="26"/>
      <c r="C39" s="287" t="s">
        <v>188</v>
      </c>
      <c r="D39" s="287"/>
    </row>
    <row r="40" spans="1:4" ht="15" x14ac:dyDescent="0.25">
      <c r="A40" s="116"/>
      <c r="B40" s="26"/>
      <c r="C40" s="58"/>
      <c r="D40" s="58"/>
    </row>
    <row r="41" spans="1:4" ht="15" x14ac:dyDescent="0.25">
      <c r="A41" s="44"/>
      <c r="B41" s="44"/>
      <c r="C41" s="44"/>
      <c r="D41" s="44"/>
    </row>
    <row r="42" spans="1:4" ht="15" x14ac:dyDescent="0.25">
      <c r="A42" s="283" t="s">
        <v>164</v>
      </c>
      <c r="B42" s="283"/>
      <c r="C42" s="283"/>
      <c r="D42" s="283"/>
    </row>
    <row r="43" spans="1:4" ht="15" x14ac:dyDescent="0.25">
      <c r="A43" s="283" t="s">
        <v>189</v>
      </c>
      <c r="B43" s="283"/>
      <c r="C43" s="283"/>
      <c r="D43" s="283"/>
    </row>
    <row r="44" spans="1:4" ht="15.75" thickBot="1" x14ac:dyDescent="0.3">
      <c r="A44" s="288" t="s">
        <v>202</v>
      </c>
      <c r="B44" s="288"/>
      <c r="C44" s="288"/>
      <c r="D44" s="288"/>
    </row>
    <row r="45" spans="1:4" ht="45" x14ac:dyDescent="0.2">
      <c r="A45" s="149" t="s">
        <v>83</v>
      </c>
      <c r="B45" s="150" t="s">
        <v>191</v>
      </c>
      <c r="C45" s="150" t="s">
        <v>192</v>
      </c>
      <c r="D45" s="151" t="s">
        <v>193</v>
      </c>
    </row>
    <row r="46" spans="1:4" ht="15" x14ac:dyDescent="0.25">
      <c r="A46" s="152" t="s">
        <v>203</v>
      </c>
      <c r="B46" s="162">
        <f>D57</f>
        <v>140535</v>
      </c>
      <c r="C46" s="162">
        <f>+'[3]Statement of Changes in Equity'!$C$7</f>
        <v>85469.854879999999</v>
      </c>
      <c r="D46" s="163">
        <f>SUM(B46:C46)</f>
        <v>226004.85488</v>
      </c>
    </row>
    <row r="47" spans="1:4" ht="15.75" thickBot="1" x14ac:dyDescent="0.3">
      <c r="A47" s="155" t="s">
        <v>204</v>
      </c>
      <c r="B47" s="160">
        <f>SUM(B46:B46)</f>
        <v>140535</v>
      </c>
      <c r="C47" s="160">
        <f>SUM(C46:C46)</f>
        <v>85469.854879999999</v>
      </c>
      <c r="D47" s="157">
        <f>SUM(D46:D46)</f>
        <v>226004.85488</v>
      </c>
    </row>
    <row r="48" spans="1:4" ht="15" x14ac:dyDescent="0.25">
      <c r="A48" s="164"/>
      <c r="B48" s="165"/>
      <c r="C48" s="165"/>
      <c r="D48" s="165"/>
    </row>
    <row r="49" spans="1:4" ht="15" x14ac:dyDescent="0.25">
      <c r="A49" s="164"/>
      <c r="B49" s="165"/>
      <c r="C49" s="165"/>
      <c r="D49" s="165"/>
    </row>
    <row r="50" spans="1:4" ht="15" x14ac:dyDescent="0.25">
      <c r="A50" s="164"/>
      <c r="B50" s="165"/>
      <c r="C50" s="165"/>
      <c r="D50" s="165"/>
    </row>
    <row r="51" spans="1:4" ht="15" x14ac:dyDescent="0.25">
      <c r="A51" s="283" t="s">
        <v>164</v>
      </c>
      <c r="B51" s="283"/>
      <c r="C51" s="283"/>
      <c r="D51" s="283"/>
    </row>
    <row r="52" spans="1:4" ht="15" x14ac:dyDescent="0.25">
      <c r="A52" s="283" t="s">
        <v>189</v>
      </c>
      <c r="B52" s="283"/>
      <c r="C52" s="283"/>
      <c r="D52" s="283"/>
    </row>
    <row r="53" spans="1:4" ht="15.75" thickBot="1" x14ac:dyDescent="0.3">
      <c r="A53" s="288" t="s">
        <v>205</v>
      </c>
      <c r="B53" s="288"/>
      <c r="C53" s="288"/>
      <c r="D53" s="288"/>
    </row>
    <row r="54" spans="1:4" ht="45" x14ac:dyDescent="0.2">
      <c r="A54" s="166" t="s">
        <v>83</v>
      </c>
      <c r="B54" s="167" t="s">
        <v>191</v>
      </c>
      <c r="C54" s="167" t="s">
        <v>192</v>
      </c>
      <c r="D54" s="168" t="s">
        <v>193</v>
      </c>
    </row>
    <row r="55" spans="1:4" ht="15" x14ac:dyDescent="0.25">
      <c r="A55" s="169" t="s">
        <v>206</v>
      </c>
      <c r="B55" s="170">
        <f>D68</f>
        <v>137592</v>
      </c>
      <c r="C55" s="170">
        <v>0</v>
      </c>
      <c r="D55" s="171">
        <f>SUM(B55:C55)</f>
        <v>137592</v>
      </c>
    </row>
    <row r="56" spans="1:4" ht="15" x14ac:dyDescent="0.25">
      <c r="A56" s="172"/>
      <c r="B56" s="173">
        <v>0</v>
      </c>
      <c r="C56" s="173">
        <v>2943</v>
      </c>
      <c r="D56" s="174">
        <f>SUM(B56:C56)</f>
        <v>2943</v>
      </c>
    </row>
    <row r="57" spans="1:4" ht="15.75" thickBot="1" x14ac:dyDescent="0.3">
      <c r="A57" s="175" t="s">
        <v>207</v>
      </c>
      <c r="B57" s="176">
        <f>SUM(B55:B56)</f>
        <v>137592</v>
      </c>
      <c r="C57" s="176">
        <f>SUM(C55:C56)</f>
        <v>2943</v>
      </c>
      <c r="D57" s="177">
        <f>SUM(D55:D56)</f>
        <v>140535</v>
      </c>
    </row>
    <row r="58" spans="1:4" ht="15" x14ac:dyDescent="0.25">
      <c r="A58" s="44"/>
      <c r="B58" s="44"/>
      <c r="C58" s="44"/>
      <c r="D58" s="44"/>
    </row>
    <row r="59" spans="1:4" ht="15" x14ac:dyDescent="0.25">
      <c r="A59" s="44"/>
      <c r="B59" s="44"/>
      <c r="C59" s="44"/>
      <c r="D59" s="44"/>
    </row>
    <row r="60" spans="1:4" ht="15" x14ac:dyDescent="0.25">
      <c r="A60" s="44"/>
      <c r="B60" s="44"/>
      <c r="C60" s="44"/>
      <c r="D60" s="44"/>
    </row>
    <row r="61" spans="1:4" ht="15" x14ac:dyDescent="0.25">
      <c r="A61" s="44"/>
      <c r="B61" s="44"/>
      <c r="C61" s="44"/>
      <c r="D61" s="44"/>
    </row>
    <row r="62" spans="1:4" ht="15" x14ac:dyDescent="0.25">
      <c r="A62" s="283" t="s">
        <v>164</v>
      </c>
      <c r="B62" s="283"/>
      <c r="C62" s="283"/>
      <c r="D62" s="283"/>
    </row>
    <row r="63" spans="1:4" ht="15" x14ac:dyDescent="0.25">
      <c r="A63" s="283" t="s">
        <v>189</v>
      </c>
      <c r="B63" s="283"/>
      <c r="C63" s="283"/>
      <c r="D63" s="283"/>
    </row>
    <row r="64" spans="1:4" ht="15.75" thickBot="1" x14ac:dyDescent="0.3">
      <c r="A64" s="289" t="s">
        <v>208</v>
      </c>
      <c r="B64" s="289"/>
      <c r="C64" s="289"/>
      <c r="D64" s="289"/>
    </row>
    <row r="65" spans="1:4" ht="45" x14ac:dyDescent="0.2">
      <c r="A65" s="178" t="s">
        <v>83</v>
      </c>
      <c r="B65" s="179" t="s">
        <v>191</v>
      </c>
      <c r="C65" s="179" t="s">
        <v>192</v>
      </c>
      <c r="D65" s="180" t="s">
        <v>193</v>
      </c>
    </row>
    <row r="66" spans="1:4" ht="15" x14ac:dyDescent="0.25">
      <c r="A66" s="181" t="s">
        <v>209</v>
      </c>
      <c r="B66" s="182">
        <f>+D87</f>
        <v>134649</v>
      </c>
      <c r="C66" s="182">
        <v>0</v>
      </c>
      <c r="D66" s="183">
        <f>SUM(B66:C66)</f>
        <v>134649</v>
      </c>
    </row>
    <row r="67" spans="1:4" ht="15" x14ac:dyDescent="0.25">
      <c r="A67" s="184" t="s">
        <v>206</v>
      </c>
      <c r="B67" s="185">
        <v>0</v>
      </c>
      <c r="C67" s="185">
        <f>'[1]Income Statement'!F11</f>
        <v>2943</v>
      </c>
      <c r="D67" s="186">
        <f>SUM(B67:C67)</f>
        <v>2943</v>
      </c>
    </row>
    <row r="68" spans="1:4" ht="15.75" thickBot="1" x14ac:dyDescent="0.3">
      <c r="A68" s="187" t="s">
        <v>210</v>
      </c>
      <c r="B68" s="188">
        <f>SUM(B66:B67)</f>
        <v>134649</v>
      </c>
      <c r="C68" s="188">
        <f>SUM(C66:C67)</f>
        <v>2943</v>
      </c>
      <c r="D68" s="189">
        <f>SUM(D66:D67)</f>
        <v>137592</v>
      </c>
    </row>
    <row r="69" spans="1:4" ht="15" x14ac:dyDescent="0.25">
      <c r="A69" s="103"/>
      <c r="B69" s="103"/>
      <c r="C69" s="103"/>
      <c r="D69" s="103"/>
    </row>
    <row r="70" spans="1:4" ht="15" x14ac:dyDescent="0.25">
      <c r="A70" s="26"/>
      <c r="B70" s="26"/>
      <c r="C70" s="26"/>
      <c r="D70" s="26"/>
    </row>
    <row r="71" spans="1:4" ht="15" x14ac:dyDescent="0.25">
      <c r="A71" s="26"/>
      <c r="B71" s="26"/>
      <c r="C71" s="26"/>
      <c r="D71" s="26"/>
    </row>
    <row r="72" spans="1:4" ht="15" x14ac:dyDescent="0.25">
      <c r="A72" s="26"/>
      <c r="B72" s="26"/>
      <c r="C72" s="26"/>
      <c r="D72" s="26"/>
    </row>
    <row r="73" spans="1:4" ht="15" x14ac:dyDescent="0.25">
      <c r="A73" s="26"/>
      <c r="B73" s="26"/>
      <c r="C73" s="26"/>
      <c r="D73" s="26"/>
    </row>
    <row r="74" spans="1:4" ht="15" x14ac:dyDescent="0.25">
      <c r="A74" s="26"/>
      <c r="B74" s="26"/>
      <c r="C74" s="26"/>
      <c r="D74" s="26"/>
    </row>
    <row r="75" spans="1:4" ht="15" x14ac:dyDescent="0.25">
      <c r="A75" s="26" t="s">
        <v>211</v>
      </c>
      <c r="B75" s="26"/>
      <c r="C75" s="26"/>
      <c r="D75" s="26"/>
    </row>
    <row r="76" spans="1:4" ht="15" x14ac:dyDescent="0.25">
      <c r="A76" s="116" t="s">
        <v>200</v>
      </c>
      <c r="B76" s="26"/>
      <c r="C76" s="286" t="s">
        <v>212</v>
      </c>
      <c r="D76" s="286"/>
    </row>
    <row r="77" spans="1:4" ht="15" x14ac:dyDescent="0.25">
      <c r="A77" s="116" t="s">
        <v>201</v>
      </c>
      <c r="B77" s="26"/>
      <c r="C77" s="287" t="s">
        <v>188</v>
      </c>
      <c r="D77" s="287"/>
    </row>
    <row r="78" spans="1:4" ht="15" x14ac:dyDescent="0.25">
      <c r="A78" s="26"/>
      <c r="B78" s="44"/>
      <c r="C78" s="44"/>
      <c r="D78" s="44"/>
    </row>
    <row r="79" spans="1:4" ht="15" x14ac:dyDescent="0.25">
      <c r="A79" s="26"/>
      <c r="B79" s="26"/>
      <c r="C79" s="26"/>
      <c r="D79" s="26"/>
    </row>
    <row r="80" spans="1:4" ht="15" x14ac:dyDescent="0.25">
      <c r="A80" s="26"/>
      <c r="B80" s="26"/>
      <c r="C80" s="26"/>
      <c r="D80" s="26"/>
    </row>
    <row r="81" spans="1:4" ht="15" x14ac:dyDescent="0.25">
      <c r="A81" s="287" t="s">
        <v>164</v>
      </c>
      <c r="B81" s="287"/>
      <c r="C81" s="287"/>
      <c r="D81" s="287"/>
    </row>
    <row r="82" spans="1:4" ht="15" x14ac:dyDescent="0.25">
      <c r="A82" s="287" t="s">
        <v>189</v>
      </c>
      <c r="B82" s="287"/>
      <c r="C82" s="287"/>
      <c r="D82" s="287"/>
    </row>
    <row r="83" spans="1:4" ht="15.75" thickBot="1" x14ac:dyDescent="0.3">
      <c r="A83" s="289" t="s">
        <v>213</v>
      </c>
      <c r="B83" s="289"/>
      <c r="C83" s="289"/>
      <c r="D83" s="289"/>
    </row>
    <row r="84" spans="1:4" ht="45" x14ac:dyDescent="0.2">
      <c r="A84" s="190" t="s">
        <v>83</v>
      </c>
      <c r="B84" s="191" t="s">
        <v>191</v>
      </c>
      <c r="C84" s="191" t="s">
        <v>192</v>
      </c>
      <c r="D84" s="192" t="s">
        <v>193</v>
      </c>
    </row>
    <row r="85" spans="1:4" ht="15" x14ac:dyDescent="0.25">
      <c r="A85" s="193" t="s">
        <v>209</v>
      </c>
      <c r="B85" s="194">
        <v>61500</v>
      </c>
      <c r="C85" s="194">
        <v>0</v>
      </c>
      <c r="D85" s="195">
        <v>61500</v>
      </c>
    </row>
    <row r="86" spans="1:4" ht="15" x14ac:dyDescent="0.25">
      <c r="A86" s="196" t="s">
        <v>214</v>
      </c>
      <c r="B86" s="197">
        <v>0</v>
      </c>
      <c r="C86" s="197">
        <v>73149</v>
      </c>
      <c r="D86" s="198">
        <v>73149</v>
      </c>
    </row>
    <row r="87" spans="1:4" ht="15.75" thickBot="1" x14ac:dyDescent="0.3">
      <c r="A87" s="199" t="s">
        <v>215</v>
      </c>
      <c r="B87" s="200">
        <v>61500</v>
      </c>
      <c r="C87" s="200">
        <v>73149</v>
      </c>
      <c r="D87" s="201">
        <v>134649</v>
      </c>
    </row>
    <row r="88" spans="1:4" ht="15" x14ac:dyDescent="0.25">
      <c r="A88" s="103"/>
      <c r="B88" s="103"/>
      <c r="C88" s="103"/>
      <c r="D88" s="103"/>
    </row>
    <row r="89" spans="1:4" ht="15" x14ac:dyDescent="0.25">
      <c r="A89" s="26"/>
      <c r="B89" s="26"/>
      <c r="C89" s="26"/>
      <c r="D89" s="26"/>
    </row>
    <row r="90" spans="1:4" ht="15" x14ac:dyDescent="0.25">
      <c r="A90" s="26"/>
      <c r="B90" s="26"/>
      <c r="C90" s="26"/>
      <c r="D90" s="26"/>
    </row>
    <row r="91" spans="1:4" ht="15" x14ac:dyDescent="0.25">
      <c r="A91" s="26"/>
      <c r="B91" s="26"/>
      <c r="C91" s="26"/>
      <c r="D91" s="26"/>
    </row>
    <row r="92" spans="1:4" ht="15" x14ac:dyDescent="0.25">
      <c r="A92" s="26" t="s">
        <v>211</v>
      </c>
      <c r="B92" s="26"/>
      <c r="C92" s="26"/>
      <c r="D92" s="26"/>
    </row>
    <row r="93" spans="1:4" ht="15" x14ac:dyDescent="0.25">
      <c r="A93" s="116" t="s">
        <v>200</v>
      </c>
      <c r="B93" s="26"/>
      <c r="C93" s="202" t="s">
        <v>212</v>
      </c>
      <c r="D93" s="202"/>
    </row>
    <row r="94" spans="1:4" ht="15" x14ac:dyDescent="0.25">
      <c r="A94" s="116" t="s">
        <v>201</v>
      </c>
      <c r="B94" s="26"/>
      <c r="C94" s="287" t="s">
        <v>216</v>
      </c>
      <c r="D94" s="287"/>
    </row>
    <row r="95" spans="1:4" ht="15" x14ac:dyDescent="0.25">
      <c r="A95" s="26"/>
      <c r="B95" s="44"/>
      <c r="C95" s="44"/>
      <c r="D95" s="44"/>
    </row>
    <row r="96" spans="1:4" x14ac:dyDescent="0.2">
      <c r="A96" s="77"/>
    </row>
    <row r="97" spans="1:1" x14ac:dyDescent="0.2">
      <c r="A97" s="77"/>
    </row>
    <row r="98" spans="1:1" x14ac:dyDescent="0.2">
      <c r="A98" s="77"/>
    </row>
    <row r="99" spans="1:1" x14ac:dyDescent="0.2">
      <c r="A99" s="77"/>
    </row>
  </sheetData>
  <mergeCells count="30">
    <mergeCell ref="A29:D29"/>
    <mergeCell ref="A16:D16"/>
    <mergeCell ref="A17:D17"/>
    <mergeCell ref="A18:D18"/>
    <mergeCell ref="C25:D25"/>
    <mergeCell ref="C26:D26"/>
    <mergeCell ref="A62:D62"/>
    <mergeCell ref="A63:D63"/>
    <mergeCell ref="A30:D30"/>
    <mergeCell ref="A31:D31"/>
    <mergeCell ref="C38:D38"/>
    <mergeCell ref="C39:D39"/>
    <mergeCell ref="A42:D42"/>
    <mergeCell ref="A43:D43"/>
    <mergeCell ref="C94:D94"/>
    <mergeCell ref="A1:D1"/>
    <mergeCell ref="A2:D2"/>
    <mergeCell ref="A3:D3"/>
    <mergeCell ref="C10:D10"/>
    <mergeCell ref="C11:D11"/>
    <mergeCell ref="A64:D64"/>
    <mergeCell ref="C76:D76"/>
    <mergeCell ref="C77:D77"/>
    <mergeCell ref="A81:D81"/>
    <mergeCell ref="A82:D82"/>
    <mergeCell ref="A83:D83"/>
    <mergeCell ref="A44:D44"/>
    <mergeCell ref="A51:D51"/>
    <mergeCell ref="A52:D52"/>
    <mergeCell ref="A53:D53"/>
  </mergeCells>
  <pageMargins left="0.70866141732283472" right="0.70866141732283472" top="0.74803149606299213" bottom="0.74803149606299213" header="0.31496062992125984" footer="0.31496062992125984"/>
  <pageSetup paperSize="9" scale="120" orientation="portrait" r:id="rId1"/>
  <headerFooter>
    <oddFooter>&amp;L&amp;F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3"/>
  <sheetViews>
    <sheetView topLeftCell="A3" zoomScaleNormal="100" workbookViewId="0">
      <selection activeCell="A27" sqref="A27"/>
    </sheetView>
  </sheetViews>
  <sheetFormatPr defaultRowHeight="12.75" x14ac:dyDescent="0.2"/>
  <cols>
    <col min="1" max="1" width="5" style="2" customWidth="1"/>
    <col min="2" max="2" width="41" style="2" bestFit="1" customWidth="1"/>
    <col min="3" max="3" width="14.140625" style="2" customWidth="1"/>
    <col min="4" max="4" width="11.5703125" style="2" customWidth="1"/>
    <col min="5" max="6" width="10.28515625" style="2" customWidth="1"/>
    <col min="7" max="7" width="10.42578125" style="2" customWidth="1"/>
    <col min="8" max="8" width="10" style="2" customWidth="1"/>
    <col min="9" max="9" width="10.5703125" style="2" customWidth="1"/>
    <col min="10" max="257" width="9.140625" style="2"/>
    <col min="258" max="258" width="5" style="2" customWidth="1"/>
    <col min="259" max="259" width="41" style="2" bestFit="1" customWidth="1"/>
    <col min="260" max="260" width="14.140625" style="2" customWidth="1"/>
    <col min="261" max="262" width="10.28515625" style="2" customWidth="1"/>
    <col min="263" max="263" width="10.42578125" style="2" customWidth="1"/>
    <col min="264" max="264" width="10" style="2" customWidth="1"/>
    <col min="265" max="265" width="10.5703125" style="2" customWidth="1"/>
    <col min="266" max="513" width="9.140625" style="2"/>
    <col min="514" max="514" width="5" style="2" customWidth="1"/>
    <col min="515" max="515" width="41" style="2" bestFit="1" customWidth="1"/>
    <col min="516" max="516" width="14.140625" style="2" customWidth="1"/>
    <col min="517" max="518" width="10.28515625" style="2" customWidth="1"/>
    <col min="519" max="519" width="10.42578125" style="2" customWidth="1"/>
    <col min="520" max="520" width="10" style="2" customWidth="1"/>
    <col min="521" max="521" width="10.5703125" style="2" customWidth="1"/>
    <col min="522" max="769" width="9.140625" style="2"/>
    <col min="770" max="770" width="5" style="2" customWidth="1"/>
    <col min="771" max="771" width="41" style="2" bestFit="1" customWidth="1"/>
    <col min="772" max="772" width="14.140625" style="2" customWidth="1"/>
    <col min="773" max="774" width="10.28515625" style="2" customWidth="1"/>
    <col min="775" max="775" width="10.42578125" style="2" customWidth="1"/>
    <col min="776" max="776" width="10" style="2" customWidth="1"/>
    <col min="777" max="777" width="10.5703125" style="2" customWidth="1"/>
    <col min="778" max="1025" width="9.140625" style="2"/>
    <col min="1026" max="1026" width="5" style="2" customWidth="1"/>
    <col min="1027" max="1027" width="41" style="2" bestFit="1" customWidth="1"/>
    <col min="1028" max="1028" width="14.140625" style="2" customWidth="1"/>
    <col min="1029" max="1030" width="10.28515625" style="2" customWidth="1"/>
    <col min="1031" max="1031" width="10.42578125" style="2" customWidth="1"/>
    <col min="1032" max="1032" width="10" style="2" customWidth="1"/>
    <col min="1033" max="1033" width="10.5703125" style="2" customWidth="1"/>
    <col min="1034" max="1281" width="9.140625" style="2"/>
    <col min="1282" max="1282" width="5" style="2" customWidth="1"/>
    <col min="1283" max="1283" width="41" style="2" bestFit="1" customWidth="1"/>
    <col min="1284" max="1284" width="14.140625" style="2" customWidth="1"/>
    <col min="1285" max="1286" width="10.28515625" style="2" customWidth="1"/>
    <col min="1287" max="1287" width="10.42578125" style="2" customWidth="1"/>
    <col min="1288" max="1288" width="10" style="2" customWidth="1"/>
    <col min="1289" max="1289" width="10.5703125" style="2" customWidth="1"/>
    <col min="1290" max="1537" width="9.140625" style="2"/>
    <col min="1538" max="1538" width="5" style="2" customWidth="1"/>
    <col min="1539" max="1539" width="41" style="2" bestFit="1" customWidth="1"/>
    <col min="1540" max="1540" width="14.140625" style="2" customWidth="1"/>
    <col min="1541" max="1542" width="10.28515625" style="2" customWidth="1"/>
    <col min="1543" max="1543" width="10.42578125" style="2" customWidth="1"/>
    <col min="1544" max="1544" width="10" style="2" customWidth="1"/>
    <col min="1545" max="1545" width="10.5703125" style="2" customWidth="1"/>
    <col min="1546" max="1793" width="9.140625" style="2"/>
    <col min="1794" max="1794" width="5" style="2" customWidth="1"/>
    <col min="1795" max="1795" width="41" style="2" bestFit="1" customWidth="1"/>
    <col min="1796" max="1796" width="14.140625" style="2" customWidth="1"/>
    <col min="1797" max="1798" width="10.28515625" style="2" customWidth="1"/>
    <col min="1799" max="1799" width="10.42578125" style="2" customWidth="1"/>
    <col min="1800" max="1800" width="10" style="2" customWidth="1"/>
    <col min="1801" max="1801" width="10.5703125" style="2" customWidth="1"/>
    <col min="1802" max="2049" width="9.140625" style="2"/>
    <col min="2050" max="2050" width="5" style="2" customWidth="1"/>
    <col min="2051" max="2051" width="41" style="2" bestFit="1" customWidth="1"/>
    <col min="2052" max="2052" width="14.140625" style="2" customWidth="1"/>
    <col min="2053" max="2054" width="10.28515625" style="2" customWidth="1"/>
    <col min="2055" max="2055" width="10.42578125" style="2" customWidth="1"/>
    <col min="2056" max="2056" width="10" style="2" customWidth="1"/>
    <col min="2057" max="2057" width="10.5703125" style="2" customWidth="1"/>
    <col min="2058" max="2305" width="9.140625" style="2"/>
    <col min="2306" max="2306" width="5" style="2" customWidth="1"/>
    <col min="2307" max="2307" width="41" style="2" bestFit="1" customWidth="1"/>
    <col min="2308" max="2308" width="14.140625" style="2" customWidth="1"/>
    <col min="2309" max="2310" width="10.28515625" style="2" customWidth="1"/>
    <col min="2311" max="2311" width="10.42578125" style="2" customWidth="1"/>
    <col min="2312" max="2312" width="10" style="2" customWidth="1"/>
    <col min="2313" max="2313" width="10.5703125" style="2" customWidth="1"/>
    <col min="2314" max="2561" width="9.140625" style="2"/>
    <col min="2562" max="2562" width="5" style="2" customWidth="1"/>
    <col min="2563" max="2563" width="41" style="2" bestFit="1" customWidth="1"/>
    <col min="2564" max="2564" width="14.140625" style="2" customWidth="1"/>
    <col min="2565" max="2566" width="10.28515625" style="2" customWidth="1"/>
    <col min="2567" max="2567" width="10.42578125" style="2" customWidth="1"/>
    <col min="2568" max="2568" width="10" style="2" customWidth="1"/>
    <col min="2569" max="2569" width="10.5703125" style="2" customWidth="1"/>
    <col min="2570" max="2817" width="9.140625" style="2"/>
    <col min="2818" max="2818" width="5" style="2" customWidth="1"/>
    <col min="2819" max="2819" width="41" style="2" bestFit="1" customWidth="1"/>
    <col min="2820" max="2820" width="14.140625" style="2" customWidth="1"/>
    <col min="2821" max="2822" width="10.28515625" style="2" customWidth="1"/>
    <col min="2823" max="2823" width="10.42578125" style="2" customWidth="1"/>
    <col min="2824" max="2824" width="10" style="2" customWidth="1"/>
    <col min="2825" max="2825" width="10.5703125" style="2" customWidth="1"/>
    <col min="2826" max="3073" width="9.140625" style="2"/>
    <col min="3074" max="3074" width="5" style="2" customWidth="1"/>
    <col min="3075" max="3075" width="41" style="2" bestFit="1" customWidth="1"/>
    <col min="3076" max="3076" width="14.140625" style="2" customWidth="1"/>
    <col min="3077" max="3078" width="10.28515625" style="2" customWidth="1"/>
    <col min="3079" max="3079" width="10.42578125" style="2" customWidth="1"/>
    <col min="3080" max="3080" width="10" style="2" customWidth="1"/>
    <col min="3081" max="3081" width="10.5703125" style="2" customWidth="1"/>
    <col min="3082" max="3329" width="9.140625" style="2"/>
    <col min="3330" max="3330" width="5" style="2" customWidth="1"/>
    <col min="3331" max="3331" width="41" style="2" bestFit="1" customWidth="1"/>
    <col min="3332" max="3332" width="14.140625" style="2" customWidth="1"/>
    <col min="3333" max="3334" width="10.28515625" style="2" customWidth="1"/>
    <col min="3335" max="3335" width="10.42578125" style="2" customWidth="1"/>
    <col min="3336" max="3336" width="10" style="2" customWidth="1"/>
    <col min="3337" max="3337" width="10.5703125" style="2" customWidth="1"/>
    <col min="3338" max="3585" width="9.140625" style="2"/>
    <col min="3586" max="3586" width="5" style="2" customWidth="1"/>
    <col min="3587" max="3587" width="41" style="2" bestFit="1" customWidth="1"/>
    <col min="3588" max="3588" width="14.140625" style="2" customWidth="1"/>
    <col min="3589" max="3590" width="10.28515625" style="2" customWidth="1"/>
    <col min="3591" max="3591" width="10.42578125" style="2" customWidth="1"/>
    <col min="3592" max="3592" width="10" style="2" customWidth="1"/>
    <col min="3593" max="3593" width="10.5703125" style="2" customWidth="1"/>
    <col min="3594" max="3841" width="9.140625" style="2"/>
    <col min="3842" max="3842" width="5" style="2" customWidth="1"/>
    <col min="3843" max="3843" width="41" style="2" bestFit="1" customWidth="1"/>
    <col min="3844" max="3844" width="14.140625" style="2" customWidth="1"/>
    <col min="3845" max="3846" width="10.28515625" style="2" customWidth="1"/>
    <col min="3847" max="3847" width="10.42578125" style="2" customWidth="1"/>
    <col min="3848" max="3848" width="10" style="2" customWidth="1"/>
    <col min="3849" max="3849" width="10.5703125" style="2" customWidth="1"/>
    <col min="3850" max="4097" width="9.140625" style="2"/>
    <col min="4098" max="4098" width="5" style="2" customWidth="1"/>
    <col min="4099" max="4099" width="41" style="2" bestFit="1" customWidth="1"/>
    <col min="4100" max="4100" width="14.140625" style="2" customWidth="1"/>
    <col min="4101" max="4102" width="10.28515625" style="2" customWidth="1"/>
    <col min="4103" max="4103" width="10.42578125" style="2" customWidth="1"/>
    <col min="4104" max="4104" width="10" style="2" customWidth="1"/>
    <col min="4105" max="4105" width="10.5703125" style="2" customWidth="1"/>
    <col min="4106" max="4353" width="9.140625" style="2"/>
    <col min="4354" max="4354" width="5" style="2" customWidth="1"/>
    <col min="4355" max="4355" width="41" style="2" bestFit="1" customWidth="1"/>
    <col min="4356" max="4356" width="14.140625" style="2" customWidth="1"/>
    <col min="4357" max="4358" width="10.28515625" style="2" customWidth="1"/>
    <col min="4359" max="4359" width="10.42578125" style="2" customWidth="1"/>
    <col min="4360" max="4360" width="10" style="2" customWidth="1"/>
    <col min="4361" max="4361" width="10.5703125" style="2" customWidth="1"/>
    <col min="4362" max="4609" width="9.140625" style="2"/>
    <col min="4610" max="4610" width="5" style="2" customWidth="1"/>
    <col min="4611" max="4611" width="41" style="2" bestFit="1" customWidth="1"/>
    <col min="4612" max="4612" width="14.140625" style="2" customWidth="1"/>
    <col min="4613" max="4614" width="10.28515625" style="2" customWidth="1"/>
    <col min="4615" max="4615" width="10.42578125" style="2" customWidth="1"/>
    <col min="4616" max="4616" width="10" style="2" customWidth="1"/>
    <col min="4617" max="4617" width="10.5703125" style="2" customWidth="1"/>
    <col min="4618" max="4865" width="9.140625" style="2"/>
    <col min="4866" max="4866" width="5" style="2" customWidth="1"/>
    <col min="4867" max="4867" width="41" style="2" bestFit="1" customWidth="1"/>
    <col min="4868" max="4868" width="14.140625" style="2" customWidth="1"/>
    <col min="4869" max="4870" width="10.28515625" style="2" customWidth="1"/>
    <col min="4871" max="4871" width="10.42578125" style="2" customWidth="1"/>
    <col min="4872" max="4872" width="10" style="2" customWidth="1"/>
    <col min="4873" max="4873" width="10.5703125" style="2" customWidth="1"/>
    <col min="4874" max="5121" width="9.140625" style="2"/>
    <col min="5122" max="5122" width="5" style="2" customWidth="1"/>
    <col min="5123" max="5123" width="41" style="2" bestFit="1" customWidth="1"/>
    <col min="5124" max="5124" width="14.140625" style="2" customWidth="1"/>
    <col min="5125" max="5126" width="10.28515625" style="2" customWidth="1"/>
    <col min="5127" max="5127" width="10.42578125" style="2" customWidth="1"/>
    <col min="5128" max="5128" width="10" style="2" customWidth="1"/>
    <col min="5129" max="5129" width="10.5703125" style="2" customWidth="1"/>
    <col min="5130" max="5377" width="9.140625" style="2"/>
    <col min="5378" max="5378" width="5" style="2" customWidth="1"/>
    <col min="5379" max="5379" width="41" style="2" bestFit="1" customWidth="1"/>
    <col min="5380" max="5380" width="14.140625" style="2" customWidth="1"/>
    <col min="5381" max="5382" width="10.28515625" style="2" customWidth="1"/>
    <col min="5383" max="5383" width="10.42578125" style="2" customWidth="1"/>
    <col min="5384" max="5384" width="10" style="2" customWidth="1"/>
    <col min="5385" max="5385" width="10.5703125" style="2" customWidth="1"/>
    <col min="5386" max="5633" width="9.140625" style="2"/>
    <col min="5634" max="5634" width="5" style="2" customWidth="1"/>
    <col min="5635" max="5635" width="41" style="2" bestFit="1" customWidth="1"/>
    <col min="5636" max="5636" width="14.140625" style="2" customWidth="1"/>
    <col min="5637" max="5638" width="10.28515625" style="2" customWidth="1"/>
    <col min="5639" max="5639" width="10.42578125" style="2" customWidth="1"/>
    <col min="5640" max="5640" width="10" style="2" customWidth="1"/>
    <col min="5641" max="5641" width="10.5703125" style="2" customWidth="1"/>
    <col min="5642" max="5889" width="9.140625" style="2"/>
    <col min="5890" max="5890" width="5" style="2" customWidth="1"/>
    <col min="5891" max="5891" width="41" style="2" bestFit="1" customWidth="1"/>
    <col min="5892" max="5892" width="14.140625" style="2" customWidth="1"/>
    <col min="5893" max="5894" width="10.28515625" style="2" customWidth="1"/>
    <col min="5895" max="5895" width="10.42578125" style="2" customWidth="1"/>
    <col min="5896" max="5896" width="10" style="2" customWidth="1"/>
    <col min="5897" max="5897" width="10.5703125" style="2" customWidth="1"/>
    <col min="5898" max="6145" width="9.140625" style="2"/>
    <col min="6146" max="6146" width="5" style="2" customWidth="1"/>
    <col min="6147" max="6147" width="41" style="2" bestFit="1" customWidth="1"/>
    <col min="6148" max="6148" width="14.140625" style="2" customWidth="1"/>
    <col min="6149" max="6150" width="10.28515625" style="2" customWidth="1"/>
    <col min="6151" max="6151" width="10.42578125" style="2" customWidth="1"/>
    <col min="6152" max="6152" width="10" style="2" customWidth="1"/>
    <col min="6153" max="6153" width="10.5703125" style="2" customWidth="1"/>
    <col min="6154" max="6401" width="9.140625" style="2"/>
    <col min="6402" max="6402" width="5" style="2" customWidth="1"/>
    <col min="6403" max="6403" width="41" style="2" bestFit="1" customWidth="1"/>
    <col min="6404" max="6404" width="14.140625" style="2" customWidth="1"/>
    <col min="6405" max="6406" width="10.28515625" style="2" customWidth="1"/>
    <col min="6407" max="6407" width="10.42578125" style="2" customWidth="1"/>
    <col min="6408" max="6408" width="10" style="2" customWidth="1"/>
    <col min="6409" max="6409" width="10.5703125" style="2" customWidth="1"/>
    <col min="6410" max="6657" width="9.140625" style="2"/>
    <col min="6658" max="6658" width="5" style="2" customWidth="1"/>
    <col min="6659" max="6659" width="41" style="2" bestFit="1" customWidth="1"/>
    <col min="6660" max="6660" width="14.140625" style="2" customWidth="1"/>
    <col min="6661" max="6662" width="10.28515625" style="2" customWidth="1"/>
    <col min="6663" max="6663" width="10.42578125" style="2" customWidth="1"/>
    <col min="6664" max="6664" width="10" style="2" customWidth="1"/>
    <col min="6665" max="6665" width="10.5703125" style="2" customWidth="1"/>
    <col min="6666" max="6913" width="9.140625" style="2"/>
    <col min="6914" max="6914" width="5" style="2" customWidth="1"/>
    <col min="6915" max="6915" width="41" style="2" bestFit="1" customWidth="1"/>
    <col min="6916" max="6916" width="14.140625" style="2" customWidth="1"/>
    <col min="6917" max="6918" width="10.28515625" style="2" customWidth="1"/>
    <col min="6919" max="6919" width="10.42578125" style="2" customWidth="1"/>
    <col min="6920" max="6920" width="10" style="2" customWidth="1"/>
    <col min="6921" max="6921" width="10.5703125" style="2" customWidth="1"/>
    <col min="6922" max="7169" width="9.140625" style="2"/>
    <col min="7170" max="7170" width="5" style="2" customWidth="1"/>
    <col min="7171" max="7171" width="41" style="2" bestFit="1" customWidth="1"/>
    <col min="7172" max="7172" width="14.140625" style="2" customWidth="1"/>
    <col min="7173" max="7174" width="10.28515625" style="2" customWidth="1"/>
    <col min="7175" max="7175" width="10.42578125" style="2" customWidth="1"/>
    <col min="7176" max="7176" width="10" style="2" customWidth="1"/>
    <col min="7177" max="7177" width="10.5703125" style="2" customWidth="1"/>
    <col min="7178" max="7425" width="9.140625" style="2"/>
    <col min="7426" max="7426" width="5" style="2" customWidth="1"/>
    <col min="7427" max="7427" width="41" style="2" bestFit="1" customWidth="1"/>
    <col min="7428" max="7428" width="14.140625" style="2" customWidth="1"/>
    <col min="7429" max="7430" width="10.28515625" style="2" customWidth="1"/>
    <col min="7431" max="7431" width="10.42578125" style="2" customWidth="1"/>
    <col min="7432" max="7432" width="10" style="2" customWidth="1"/>
    <col min="7433" max="7433" width="10.5703125" style="2" customWidth="1"/>
    <col min="7434" max="7681" width="9.140625" style="2"/>
    <col min="7682" max="7682" width="5" style="2" customWidth="1"/>
    <col min="7683" max="7683" width="41" style="2" bestFit="1" customWidth="1"/>
    <col min="7684" max="7684" width="14.140625" style="2" customWidth="1"/>
    <col min="7685" max="7686" width="10.28515625" style="2" customWidth="1"/>
    <col min="7687" max="7687" width="10.42578125" style="2" customWidth="1"/>
    <col min="7688" max="7688" width="10" style="2" customWidth="1"/>
    <col min="7689" max="7689" width="10.5703125" style="2" customWidth="1"/>
    <col min="7690" max="7937" width="9.140625" style="2"/>
    <col min="7938" max="7938" width="5" style="2" customWidth="1"/>
    <col min="7939" max="7939" width="41" style="2" bestFit="1" customWidth="1"/>
    <col min="7940" max="7940" width="14.140625" style="2" customWidth="1"/>
    <col min="7941" max="7942" width="10.28515625" style="2" customWidth="1"/>
    <col min="7943" max="7943" width="10.42578125" style="2" customWidth="1"/>
    <col min="7944" max="7944" width="10" style="2" customWidth="1"/>
    <col min="7945" max="7945" width="10.5703125" style="2" customWidth="1"/>
    <col min="7946" max="8193" width="9.140625" style="2"/>
    <col min="8194" max="8194" width="5" style="2" customWidth="1"/>
    <col min="8195" max="8195" width="41" style="2" bestFit="1" customWidth="1"/>
    <col min="8196" max="8196" width="14.140625" style="2" customWidth="1"/>
    <col min="8197" max="8198" width="10.28515625" style="2" customWidth="1"/>
    <col min="8199" max="8199" width="10.42578125" style="2" customWidth="1"/>
    <col min="8200" max="8200" width="10" style="2" customWidth="1"/>
    <col min="8201" max="8201" width="10.5703125" style="2" customWidth="1"/>
    <col min="8202" max="8449" width="9.140625" style="2"/>
    <col min="8450" max="8450" width="5" style="2" customWidth="1"/>
    <col min="8451" max="8451" width="41" style="2" bestFit="1" customWidth="1"/>
    <col min="8452" max="8452" width="14.140625" style="2" customWidth="1"/>
    <col min="8453" max="8454" width="10.28515625" style="2" customWidth="1"/>
    <col min="8455" max="8455" width="10.42578125" style="2" customWidth="1"/>
    <col min="8456" max="8456" width="10" style="2" customWidth="1"/>
    <col min="8457" max="8457" width="10.5703125" style="2" customWidth="1"/>
    <col min="8458" max="8705" width="9.140625" style="2"/>
    <col min="8706" max="8706" width="5" style="2" customWidth="1"/>
    <col min="8707" max="8707" width="41" style="2" bestFit="1" customWidth="1"/>
    <col min="8708" max="8708" width="14.140625" style="2" customWidth="1"/>
    <col min="8709" max="8710" width="10.28515625" style="2" customWidth="1"/>
    <col min="8711" max="8711" width="10.42578125" style="2" customWidth="1"/>
    <col min="8712" max="8712" width="10" style="2" customWidth="1"/>
    <col min="8713" max="8713" width="10.5703125" style="2" customWidth="1"/>
    <col min="8714" max="8961" width="9.140625" style="2"/>
    <col min="8962" max="8962" width="5" style="2" customWidth="1"/>
    <col min="8963" max="8963" width="41" style="2" bestFit="1" customWidth="1"/>
    <col min="8964" max="8964" width="14.140625" style="2" customWidth="1"/>
    <col min="8965" max="8966" width="10.28515625" style="2" customWidth="1"/>
    <col min="8967" max="8967" width="10.42578125" style="2" customWidth="1"/>
    <col min="8968" max="8968" width="10" style="2" customWidth="1"/>
    <col min="8969" max="8969" width="10.5703125" style="2" customWidth="1"/>
    <col min="8970" max="9217" width="9.140625" style="2"/>
    <col min="9218" max="9218" width="5" style="2" customWidth="1"/>
    <col min="9219" max="9219" width="41" style="2" bestFit="1" customWidth="1"/>
    <col min="9220" max="9220" width="14.140625" style="2" customWidth="1"/>
    <col min="9221" max="9222" width="10.28515625" style="2" customWidth="1"/>
    <col min="9223" max="9223" width="10.42578125" style="2" customWidth="1"/>
    <col min="9224" max="9224" width="10" style="2" customWidth="1"/>
    <col min="9225" max="9225" width="10.5703125" style="2" customWidth="1"/>
    <col min="9226" max="9473" width="9.140625" style="2"/>
    <col min="9474" max="9474" width="5" style="2" customWidth="1"/>
    <col min="9475" max="9475" width="41" style="2" bestFit="1" customWidth="1"/>
    <col min="9476" max="9476" width="14.140625" style="2" customWidth="1"/>
    <col min="9477" max="9478" width="10.28515625" style="2" customWidth="1"/>
    <col min="9479" max="9479" width="10.42578125" style="2" customWidth="1"/>
    <col min="9480" max="9480" width="10" style="2" customWidth="1"/>
    <col min="9481" max="9481" width="10.5703125" style="2" customWidth="1"/>
    <col min="9482" max="9729" width="9.140625" style="2"/>
    <col min="9730" max="9730" width="5" style="2" customWidth="1"/>
    <col min="9731" max="9731" width="41" style="2" bestFit="1" customWidth="1"/>
    <col min="9732" max="9732" width="14.140625" style="2" customWidth="1"/>
    <col min="9733" max="9734" width="10.28515625" style="2" customWidth="1"/>
    <col min="9735" max="9735" width="10.42578125" style="2" customWidth="1"/>
    <col min="9736" max="9736" width="10" style="2" customWidth="1"/>
    <col min="9737" max="9737" width="10.5703125" style="2" customWidth="1"/>
    <col min="9738" max="9985" width="9.140625" style="2"/>
    <col min="9986" max="9986" width="5" style="2" customWidth="1"/>
    <col min="9987" max="9987" width="41" style="2" bestFit="1" customWidth="1"/>
    <col min="9988" max="9988" width="14.140625" style="2" customWidth="1"/>
    <col min="9989" max="9990" width="10.28515625" style="2" customWidth="1"/>
    <col min="9991" max="9991" width="10.42578125" style="2" customWidth="1"/>
    <col min="9992" max="9992" width="10" style="2" customWidth="1"/>
    <col min="9993" max="9993" width="10.5703125" style="2" customWidth="1"/>
    <col min="9994" max="10241" width="9.140625" style="2"/>
    <col min="10242" max="10242" width="5" style="2" customWidth="1"/>
    <col min="10243" max="10243" width="41" style="2" bestFit="1" customWidth="1"/>
    <col min="10244" max="10244" width="14.140625" style="2" customWidth="1"/>
    <col min="10245" max="10246" width="10.28515625" style="2" customWidth="1"/>
    <col min="10247" max="10247" width="10.42578125" style="2" customWidth="1"/>
    <col min="10248" max="10248" width="10" style="2" customWidth="1"/>
    <col min="10249" max="10249" width="10.5703125" style="2" customWidth="1"/>
    <col min="10250" max="10497" width="9.140625" style="2"/>
    <col min="10498" max="10498" width="5" style="2" customWidth="1"/>
    <col min="10499" max="10499" width="41" style="2" bestFit="1" customWidth="1"/>
    <col min="10500" max="10500" width="14.140625" style="2" customWidth="1"/>
    <col min="10501" max="10502" width="10.28515625" style="2" customWidth="1"/>
    <col min="10503" max="10503" width="10.42578125" style="2" customWidth="1"/>
    <col min="10504" max="10504" width="10" style="2" customWidth="1"/>
    <col min="10505" max="10505" width="10.5703125" style="2" customWidth="1"/>
    <col min="10506" max="10753" width="9.140625" style="2"/>
    <col min="10754" max="10754" width="5" style="2" customWidth="1"/>
    <col min="10755" max="10755" width="41" style="2" bestFit="1" customWidth="1"/>
    <col min="10756" max="10756" width="14.140625" style="2" customWidth="1"/>
    <col min="10757" max="10758" width="10.28515625" style="2" customWidth="1"/>
    <col min="10759" max="10759" width="10.42578125" style="2" customWidth="1"/>
    <col min="10760" max="10760" width="10" style="2" customWidth="1"/>
    <col min="10761" max="10761" width="10.5703125" style="2" customWidth="1"/>
    <col min="10762" max="11009" width="9.140625" style="2"/>
    <col min="11010" max="11010" width="5" style="2" customWidth="1"/>
    <col min="11011" max="11011" width="41" style="2" bestFit="1" customWidth="1"/>
    <col min="11012" max="11012" width="14.140625" style="2" customWidth="1"/>
    <col min="11013" max="11014" width="10.28515625" style="2" customWidth="1"/>
    <col min="11015" max="11015" width="10.42578125" style="2" customWidth="1"/>
    <col min="11016" max="11016" width="10" style="2" customWidth="1"/>
    <col min="11017" max="11017" width="10.5703125" style="2" customWidth="1"/>
    <col min="11018" max="11265" width="9.140625" style="2"/>
    <col min="11266" max="11266" width="5" style="2" customWidth="1"/>
    <col min="11267" max="11267" width="41" style="2" bestFit="1" customWidth="1"/>
    <col min="11268" max="11268" width="14.140625" style="2" customWidth="1"/>
    <col min="11269" max="11270" width="10.28515625" style="2" customWidth="1"/>
    <col min="11271" max="11271" width="10.42578125" style="2" customWidth="1"/>
    <col min="11272" max="11272" width="10" style="2" customWidth="1"/>
    <col min="11273" max="11273" width="10.5703125" style="2" customWidth="1"/>
    <col min="11274" max="11521" width="9.140625" style="2"/>
    <col min="11522" max="11522" width="5" style="2" customWidth="1"/>
    <col min="11523" max="11523" width="41" style="2" bestFit="1" customWidth="1"/>
    <col min="11524" max="11524" width="14.140625" style="2" customWidth="1"/>
    <col min="11525" max="11526" width="10.28515625" style="2" customWidth="1"/>
    <col min="11527" max="11527" width="10.42578125" style="2" customWidth="1"/>
    <col min="11528" max="11528" width="10" style="2" customWidth="1"/>
    <col min="11529" max="11529" width="10.5703125" style="2" customWidth="1"/>
    <col min="11530" max="11777" width="9.140625" style="2"/>
    <col min="11778" max="11778" width="5" style="2" customWidth="1"/>
    <col min="11779" max="11779" width="41" style="2" bestFit="1" customWidth="1"/>
    <col min="11780" max="11780" width="14.140625" style="2" customWidth="1"/>
    <col min="11781" max="11782" width="10.28515625" style="2" customWidth="1"/>
    <col min="11783" max="11783" width="10.42578125" style="2" customWidth="1"/>
    <col min="11784" max="11784" width="10" style="2" customWidth="1"/>
    <col min="11785" max="11785" width="10.5703125" style="2" customWidth="1"/>
    <col min="11786" max="12033" width="9.140625" style="2"/>
    <col min="12034" max="12034" width="5" style="2" customWidth="1"/>
    <col min="12035" max="12035" width="41" style="2" bestFit="1" customWidth="1"/>
    <col min="12036" max="12036" width="14.140625" style="2" customWidth="1"/>
    <col min="12037" max="12038" width="10.28515625" style="2" customWidth="1"/>
    <col min="12039" max="12039" width="10.42578125" style="2" customWidth="1"/>
    <col min="12040" max="12040" width="10" style="2" customWidth="1"/>
    <col min="12041" max="12041" width="10.5703125" style="2" customWidth="1"/>
    <col min="12042" max="12289" width="9.140625" style="2"/>
    <col min="12290" max="12290" width="5" style="2" customWidth="1"/>
    <col min="12291" max="12291" width="41" style="2" bestFit="1" customWidth="1"/>
    <col min="12292" max="12292" width="14.140625" style="2" customWidth="1"/>
    <col min="12293" max="12294" width="10.28515625" style="2" customWidth="1"/>
    <col min="12295" max="12295" width="10.42578125" style="2" customWidth="1"/>
    <col min="12296" max="12296" width="10" style="2" customWidth="1"/>
    <col min="12297" max="12297" width="10.5703125" style="2" customWidth="1"/>
    <col min="12298" max="12545" width="9.140625" style="2"/>
    <col min="12546" max="12546" width="5" style="2" customWidth="1"/>
    <col min="12547" max="12547" width="41" style="2" bestFit="1" customWidth="1"/>
    <col min="12548" max="12548" width="14.140625" style="2" customWidth="1"/>
    <col min="12549" max="12550" width="10.28515625" style="2" customWidth="1"/>
    <col min="12551" max="12551" width="10.42578125" style="2" customWidth="1"/>
    <col min="12552" max="12552" width="10" style="2" customWidth="1"/>
    <col min="12553" max="12553" width="10.5703125" style="2" customWidth="1"/>
    <col min="12554" max="12801" width="9.140625" style="2"/>
    <col min="12802" max="12802" width="5" style="2" customWidth="1"/>
    <col min="12803" max="12803" width="41" style="2" bestFit="1" customWidth="1"/>
    <col min="12804" max="12804" width="14.140625" style="2" customWidth="1"/>
    <col min="12805" max="12806" width="10.28515625" style="2" customWidth="1"/>
    <col min="12807" max="12807" width="10.42578125" style="2" customWidth="1"/>
    <col min="12808" max="12808" width="10" style="2" customWidth="1"/>
    <col min="12809" max="12809" width="10.5703125" style="2" customWidth="1"/>
    <col min="12810" max="13057" width="9.140625" style="2"/>
    <col min="13058" max="13058" width="5" style="2" customWidth="1"/>
    <col min="13059" max="13059" width="41" style="2" bestFit="1" customWidth="1"/>
    <col min="13060" max="13060" width="14.140625" style="2" customWidth="1"/>
    <col min="13061" max="13062" width="10.28515625" style="2" customWidth="1"/>
    <col min="13063" max="13063" width="10.42578125" style="2" customWidth="1"/>
    <col min="13064" max="13064" width="10" style="2" customWidth="1"/>
    <col min="13065" max="13065" width="10.5703125" style="2" customWidth="1"/>
    <col min="13066" max="13313" width="9.140625" style="2"/>
    <col min="13314" max="13314" width="5" style="2" customWidth="1"/>
    <col min="13315" max="13315" width="41" style="2" bestFit="1" customWidth="1"/>
    <col min="13316" max="13316" width="14.140625" style="2" customWidth="1"/>
    <col min="13317" max="13318" width="10.28515625" style="2" customWidth="1"/>
    <col min="13319" max="13319" width="10.42578125" style="2" customWidth="1"/>
    <col min="13320" max="13320" width="10" style="2" customWidth="1"/>
    <col min="13321" max="13321" width="10.5703125" style="2" customWidth="1"/>
    <col min="13322" max="13569" width="9.140625" style="2"/>
    <col min="13570" max="13570" width="5" style="2" customWidth="1"/>
    <col min="13571" max="13571" width="41" style="2" bestFit="1" customWidth="1"/>
    <col min="13572" max="13572" width="14.140625" style="2" customWidth="1"/>
    <col min="13573" max="13574" width="10.28515625" style="2" customWidth="1"/>
    <col min="13575" max="13575" width="10.42578125" style="2" customWidth="1"/>
    <col min="13576" max="13576" width="10" style="2" customWidth="1"/>
    <col min="13577" max="13577" width="10.5703125" style="2" customWidth="1"/>
    <col min="13578" max="13825" width="9.140625" style="2"/>
    <col min="13826" max="13826" width="5" style="2" customWidth="1"/>
    <col min="13827" max="13827" width="41" style="2" bestFit="1" customWidth="1"/>
    <col min="13828" max="13828" width="14.140625" style="2" customWidth="1"/>
    <col min="13829" max="13830" width="10.28515625" style="2" customWidth="1"/>
    <col min="13831" max="13831" width="10.42578125" style="2" customWidth="1"/>
    <col min="13832" max="13832" width="10" style="2" customWidth="1"/>
    <col min="13833" max="13833" width="10.5703125" style="2" customWidth="1"/>
    <col min="13834" max="14081" width="9.140625" style="2"/>
    <col min="14082" max="14082" width="5" style="2" customWidth="1"/>
    <col min="14083" max="14083" width="41" style="2" bestFit="1" customWidth="1"/>
    <col min="14084" max="14084" width="14.140625" style="2" customWidth="1"/>
    <col min="14085" max="14086" width="10.28515625" style="2" customWidth="1"/>
    <col min="14087" max="14087" width="10.42578125" style="2" customWidth="1"/>
    <col min="14088" max="14088" width="10" style="2" customWidth="1"/>
    <col min="14089" max="14089" width="10.5703125" style="2" customWidth="1"/>
    <col min="14090" max="14337" width="9.140625" style="2"/>
    <col min="14338" max="14338" width="5" style="2" customWidth="1"/>
    <col min="14339" max="14339" width="41" style="2" bestFit="1" customWidth="1"/>
    <col min="14340" max="14340" width="14.140625" style="2" customWidth="1"/>
    <col min="14341" max="14342" width="10.28515625" style="2" customWidth="1"/>
    <col min="14343" max="14343" width="10.42578125" style="2" customWidth="1"/>
    <col min="14344" max="14344" width="10" style="2" customWidth="1"/>
    <col min="14345" max="14345" width="10.5703125" style="2" customWidth="1"/>
    <col min="14346" max="14593" width="9.140625" style="2"/>
    <col min="14594" max="14594" width="5" style="2" customWidth="1"/>
    <col min="14595" max="14595" width="41" style="2" bestFit="1" customWidth="1"/>
    <col min="14596" max="14596" width="14.140625" style="2" customWidth="1"/>
    <col min="14597" max="14598" width="10.28515625" style="2" customWidth="1"/>
    <col min="14599" max="14599" width="10.42578125" style="2" customWidth="1"/>
    <col min="14600" max="14600" width="10" style="2" customWidth="1"/>
    <col min="14601" max="14601" width="10.5703125" style="2" customWidth="1"/>
    <col min="14602" max="14849" width="9.140625" style="2"/>
    <col min="14850" max="14850" width="5" style="2" customWidth="1"/>
    <col min="14851" max="14851" width="41" style="2" bestFit="1" customWidth="1"/>
    <col min="14852" max="14852" width="14.140625" style="2" customWidth="1"/>
    <col min="14853" max="14854" width="10.28515625" style="2" customWidth="1"/>
    <col min="14855" max="14855" width="10.42578125" style="2" customWidth="1"/>
    <col min="14856" max="14856" width="10" style="2" customWidth="1"/>
    <col min="14857" max="14857" width="10.5703125" style="2" customWidth="1"/>
    <col min="14858" max="15105" width="9.140625" style="2"/>
    <col min="15106" max="15106" width="5" style="2" customWidth="1"/>
    <col min="15107" max="15107" width="41" style="2" bestFit="1" customWidth="1"/>
    <col min="15108" max="15108" width="14.140625" style="2" customWidth="1"/>
    <col min="15109" max="15110" width="10.28515625" style="2" customWidth="1"/>
    <col min="15111" max="15111" width="10.42578125" style="2" customWidth="1"/>
    <col min="15112" max="15112" width="10" style="2" customWidth="1"/>
    <col min="15113" max="15113" width="10.5703125" style="2" customWidth="1"/>
    <col min="15114" max="15361" width="9.140625" style="2"/>
    <col min="15362" max="15362" width="5" style="2" customWidth="1"/>
    <col min="15363" max="15363" width="41" style="2" bestFit="1" customWidth="1"/>
    <col min="15364" max="15364" width="14.140625" style="2" customWidth="1"/>
    <col min="15365" max="15366" width="10.28515625" style="2" customWidth="1"/>
    <col min="15367" max="15367" width="10.42578125" style="2" customWidth="1"/>
    <col min="15368" max="15368" width="10" style="2" customWidth="1"/>
    <col min="15369" max="15369" width="10.5703125" style="2" customWidth="1"/>
    <col min="15370" max="15617" width="9.140625" style="2"/>
    <col min="15618" max="15618" width="5" style="2" customWidth="1"/>
    <col min="15619" max="15619" width="41" style="2" bestFit="1" customWidth="1"/>
    <col min="15620" max="15620" width="14.140625" style="2" customWidth="1"/>
    <col min="15621" max="15622" width="10.28515625" style="2" customWidth="1"/>
    <col min="15623" max="15623" width="10.42578125" style="2" customWidth="1"/>
    <col min="15624" max="15624" width="10" style="2" customWidth="1"/>
    <col min="15625" max="15625" width="10.5703125" style="2" customWidth="1"/>
    <col min="15626" max="15873" width="9.140625" style="2"/>
    <col min="15874" max="15874" width="5" style="2" customWidth="1"/>
    <col min="15875" max="15875" width="41" style="2" bestFit="1" customWidth="1"/>
    <col min="15876" max="15876" width="14.140625" style="2" customWidth="1"/>
    <col min="15877" max="15878" width="10.28515625" style="2" customWidth="1"/>
    <col min="15879" max="15879" width="10.42578125" style="2" customWidth="1"/>
    <col min="15880" max="15880" width="10" style="2" customWidth="1"/>
    <col min="15881" max="15881" width="10.5703125" style="2" customWidth="1"/>
    <col min="15882" max="16129" width="9.140625" style="2"/>
    <col min="16130" max="16130" width="5" style="2" customWidth="1"/>
    <col min="16131" max="16131" width="41" style="2" bestFit="1" customWidth="1"/>
    <col min="16132" max="16132" width="14.140625" style="2" customWidth="1"/>
    <col min="16133" max="16134" width="10.28515625" style="2" customWidth="1"/>
    <col min="16135" max="16135" width="10.42578125" style="2" customWidth="1"/>
    <col min="16136" max="16136" width="10" style="2" customWidth="1"/>
    <col min="16137" max="16137" width="10.5703125" style="2" customWidth="1"/>
    <col min="16138" max="16384" width="9.140625" style="2"/>
  </cols>
  <sheetData>
    <row r="2" spans="1:9" ht="15" x14ac:dyDescent="0.25">
      <c r="A2" s="283" t="s">
        <v>164</v>
      </c>
      <c r="B2" s="283"/>
      <c r="C2" s="283"/>
      <c r="D2" s="283"/>
      <c r="E2" s="283"/>
      <c r="F2" s="283"/>
      <c r="G2" s="283"/>
      <c r="H2" s="283"/>
      <c r="I2" s="283"/>
    </row>
    <row r="3" spans="1:9" ht="15" x14ac:dyDescent="0.25">
      <c r="A3" s="283" t="s">
        <v>165</v>
      </c>
      <c r="B3" s="283"/>
      <c r="C3" s="283"/>
      <c r="D3" s="283"/>
      <c r="E3" s="283"/>
      <c r="F3" s="283"/>
      <c r="G3" s="283"/>
      <c r="H3" s="283"/>
      <c r="I3" s="283"/>
    </row>
    <row r="4" spans="1:9" ht="15.75" thickBot="1" x14ac:dyDescent="0.3">
      <c r="A4" s="283" t="s">
        <v>245</v>
      </c>
      <c r="B4" s="283"/>
      <c r="C4" s="283"/>
      <c r="D4" s="283"/>
      <c r="E4" s="283"/>
      <c r="F4" s="283"/>
      <c r="G4" s="283"/>
      <c r="H4" s="283"/>
      <c r="I4" s="283"/>
    </row>
    <row r="5" spans="1:9" ht="15" x14ac:dyDescent="0.25">
      <c r="A5" s="102"/>
      <c r="B5" s="103"/>
      <c r="C5" s="104"/>
      <c r="D5" s="105">
        <v>2016</v>
      </c>
      <c r="E5" s="105">
        <v>2015</v>
      </c>
      <c r="F5" s="105">
        <v>2014</v>
      </c>
      <c r="G5" s="106">
        <v>2013</v>
      </c>
      <c r="H5" s="107">
        <v>2012</v>
      </c>
      <c r="I5" s="108">
        <v>2011</v>
      </c>
    </row>
    <row r="6" spans="1:9" ht="15" x14ac:dyDescent="0.25">
      <c r="A6" s="109" t="s">
        <v>166</v>
      </c>
      <c r="B6" s="57"/>
      <c r="C6" s="110"/>
      <c r="D6" s="272"/>
      <c r="E6" s="111"/>
      <c r="F6" s="111"/>
      <c r="G6" s="112"/>
      <c r="H6" s="113"/>
      <c r="I6" s="114"/>
    </row>
    <row r="7" spans="1:9" ht="15" x14ac:dyDescent="0.25">
      <c r="A7" s="115"/>
      <c r="B7" s="116" t="s">
        <v>167</v>
      </c>
      <c r="C7" s="58"/>
      <c r="D7" s="281">
        <f>+Notes!D57</f>
        <v>583466</v>
      </c>
      <c r="E7" s="117">
        <f>+[1]Notes!D57</f>
        <v>473755</v>
      </c>
      <c r="F7" s="117">
        <f>+'[2]Statement of Cash Flow'!$D$7</f>
        <v>614790</v>
      </c>
      <c r="G7" s="118">
        <f>+'[3]Statement of Cash Flow'!$D$7</f>
        <v>554546.36</v>
      </c>
      <c r="H7" s="119">
        <v>461104</v>
      </c>
      <c r="I7" s="120">
        <v>549228</v>
      </c>
    </row>
    <row r="8" spans="1:9" ht="15" x14ac:dyDescent="0.25">
      <c r="A8" s="115"/>
      <c r="B8" s="116" t="s">
        <v>168</v>
      </c>
      <c r="C8" s="58"/>
      <c r="D8" s="281">
        <f>+Account!F35</f>
        <v>5656.13</v>
      </c>
      <c r="E8" s="117">
        <f>+[1]Account!E35</f>
        <v>5541.52</v>
      </c>
      <c r="F8" s="117">
        <f>+'[2]Statement of Cash Flow'!$D$8</f>
        <v>4005.84</v>
      </c>
      <c r="G8" s="121">
        <f>+'[3]Statement of Cash Flow'!$D$8</f>
        <v>3969.45</v>
      </c>
      <c r="H8" s="119">
        <v>2290</v>
      </c>
      <c r="I8" s="120">
        <v>2836</v>
      </c>
    </row>
    <row r="9" spans="1:9" ht="15" x14ac:dyDescent="0.25">
      <c r="A9" s="115"/>
      <c r="B9" s="116" t="s">
        <v>169</v>
      </c>
      <c r="C9" s="58"/>
      <c r="D9" s="281">
        <f>-Notes!D65</f>
        <v>-60720</v>
      </c>
      <c r="E9" s="117">
        <f>-[1]Notes!D65</f>
        <v>-11250</v>
      </c>
      <c r="F9" s="117">
        <f>+'[2]Statement of Cash Flow'!$D$9</f>
        <v>-90440</v>
      </c>
      <c r="G9" s="121">
        <f>+'[3]Statement of Cash Flow'!$D$9</f>
        <v>-89848.995119999992</v>
      </c>
      <c r="H9" s="119">
        <v>-44779</v>
      </c>
      <c r="I9" s="120">
        <v>-53435</v>
      </c>
    </row>
    <row r="10" spans="1:9" ht="15" x14ac:dyDescent="0.25">
      <c r="A10" s="115"/>
      <c r="B10" s="116" t="s">
        <v>170</v>
      </c>
      <c r="C10" s="58"/>
      <c r="D10" s="281">
        <f>-Notes!D121</f>
        <v>-427338.1</v>
      </c>
      <c r="E10" s="117">
        <f>-[1]Notes!D121</f>
        <v>-418594.55</v>
      </c>
      <c r="F10" s="117">
        <f>+'[2]Statement of Cash Flow'!$D$10</f>
        <v>-570212.52</v>
      </c>
      <c r="G10" s="122">
        <f>+'[3]Statement of Cash Flow'!$D$10</f>
        <v>-375740.01</v>
      </c>
      <c r="H10" s="123">
        <v>-425737</v>
      </c>
      <c r="I10" s="124">
        <v>-477599</v>
      </c>
    </row>
    <row r="11" spans="1:9" ht="15" x14ac:dyDescent="0.25">
      <c r="A11" s="125" t="s">
        <v>171</v>
      </c>
      <c r="B11" s="126"/>
      <c r="C11" s="58"/>
      <c r="D11" s="127">
        <f t="shared" ref="D11:I11" si="0">SUM(D7:D10)</f>
        <v>101064.03000000003</v>
      </c>
      <c r="E11" s="127">
        <f t="shared" si="0"/>
        <v>49451.97000000003</v>
      </c>
      <c r="F11" s="128">
        <f t="shared" si="0"/>
        <v>-41856.680000000051</v>
      </c>
      <c r="G11" s="128">
        <f t="shared" si="0"/>
        <v>92926.804879999952</v>
      </c>
      <c r="H11" s="129">
        <f t="shared" si="0"/>
        <v>-7122</v>
      </c>
      <c r="I11" s="124">
        <f t="shared" si="0"/>
        <v>21030</v>
      </c>
    </row>
    <row r="12" spans="1:9" ht="15" x14ac:dyDescent="0.25">
      <c r="A12" s="130"/>
      <c r="B12" s="126"/>
      <c r="C12" s="58"/>
      <c r="D12" s="281"/>
      <c r="E12" s="131"/>
      <c r="F12" s="131"/>
      <c r="G12" s="121"/>
      <c r="H12" s="132"/>
      <c r="I12" s="133"/>
    </row>
    <row r="13" spans="1:9" ht="15" x14ac:dyDescent="0.25">
      <c r="A13" s="125" t="s">
        <v>172</v>
      </c>
      <c r="B13" s="126"/>
      <c r="C13" s="58"/>
      <c r="D13" s="281"/>
      <c r="E13" s="131"/>
      <c r="F13" s="131"/>
      <c r="G13" s="121"/>
      <c r="H13" s="134"/>
      <c r="I13" s="135"/>
    </row>
    <row r="14" spans="1:9" ht="15" x14ac:dyDescent="0.25">
      <c r="A14" s="130"/>
      <c r="B14" s="116" t="s">
        <v>173</v>
      </c>
      <c r="C14" s="58"/>
      <c r="D14" s="281"/>
      <c r="E14" s="131"/>
      <c r="F14" s="131"/>
      <c r="G14" s="118">
        <v>0</v>
      </c>
      <c r="H14" s="132"/>
      <c r="I14" s="133"/>
    </row>
    <row r="15" spans="1:9" ht="15" x14ac:dyDescent="0.25">
      <c r="A15" s="130"/>
      <c r="B15" s="126"/>
      <c r="C15" s="58"/>
      <c r="D15" s="281"/>
      <c r="E15" s="131"/>
      <c r="F15" s="131"/>
      <c r="G15" s="121"/>
      <c r="H15" s="134"/>
      <c r="I15" s="135"/>
    </row>
    <row r="16" spans="1:9" ht="15" x14ac:dyDescent="0.25">
      <c r="A16" s="125" t="s">
        <v>174</v>
      </c>
      <c r="B16" s="26"/>
      <c r="C16" s="58"/>
      <c r="D16" s="281"/>
      <c r="E16" s="131"/>
      <c r="F16" s="131"/>
      <c r="G16" s="128"/>
      <c r="H16" s="136"/>
      <c r="I16" s="135"/>
    </row>
    <row r="17" spans="1:11" ht="15" x14ac:dyDescent="0.25">
      <c r="A17" s="130"/>
      <c r="B17" s="126"/>
      <c r="C17" s="58"/>
      <c r="D17" s="281"/>
      <c r="E17" s="131"/>
      <c r="F17" s="131"/>
      <c r="G17" s="121"/>
      <c r="H17" s="132"/>
      <c r="I17" s="133"/>
    </row>
    <row r="18" spans="1:11" ht="15" x14ac:dyDescent="0.25">
      <c r="A18" s="125" t="s">
        <v>175</v>
      </c>
      <c r="B18" s="126"/>
      <c r="C18" s="58"/>
      <c r="D18" s="281"/>
      <c r="E18" s="131"/>
      <c r="F18" s="131"/>
      <c r="G18" s="121"/>
      <c r="H18" s="134"/>
      <c r="I18" s="135"/>
    </row>
    <row r="19" spans="1:11" ht="15" x14ac:dyDescent="0.25">
      <c r="A19" s="130"/>
      <c r="B19" s="116" t="s">
        <v>176</v>
      </c>
      <c r="C19" s="58"/>
      <c r="D19" s="281"/>
      <c r="E19" s="131"/>
      <c r="F19" s="131"/>
      <c r="G19" s="128">
        <f>+[1]Notes!D43</f>
        <v>0</v>
      </c>
      <c r="H19" s="134"/>
      <c r="I19" s="137"/>
      <c r="K19" s="40"/>
    </row>
    <row r="20" spans="1:11" ht="15" x14ac:dyDescent="0.25">
      <c r="A20" s="125" t="s">
        <v>177</v>
      </c>
      <c r="B20" s="126"/>
      <c r="C20" s="58"/>
      <c r="D20" s="281"/>
      <c r="E20" s="131"/>
      <c r="F20" s="131"/>
      <c r="G20" s="128">
        <f>SUM(G19)</f>
        <v>0</v>
      </c>
      <c r="H20" s="136"/>
      <c r="I20" s="137"/>
    </row>
    <row r="21" spans="1:11" ht="15" x14ac:dyDescent="0.25">
      <c r="A21" s="115"/>
      <c r="B21" s="126"/>
      <c r="C21" s="58"/>
      <c r="D21" s="281"/>
      <c r="E21" s="131"/>
      <c r="F21" s="131"/>
      <c r="G21" s="121"/>
      <c r="H21" s="136"/>
      <c r="I21" s="137"/>
      <c r="K21" s="40"/>
    </row>
    <row r="22" spans="1:11" ht="15" x14ac:dyDescent="0.25">
      <c r="A22" s="125" t="s">
        <v>178</v>
      </c>
      <c r="B22" s="126"/>
      <c r="C22" s="58"/>
      <c r="D22" s="128">
        <f>+D11-D16+D20</f>
        <v>101064.03000000003</v>
      </c>
      <c r="E22" s="128">
        <f>+E11-E16+E20</f>
        <v>49451.97000000003</v>
      </c>
      <c r="F22" s="128">
        <f>+F11-F16+F20</f>
        <v>-41856.680000000051</v>
      </c>
      <c r="G22" s="128">
        <f>+G11-G16+G20</f>
        <v>92926.804879999952</v>
      </c>
      <c r="H22" s="138">
        <f>H11</f>
        <v>-7122</v>
      </c>
      <c r="I22" s="139">
        <f>I11</f>
        <v>21030</v>
      </c>
    </row>
    <row r="23" spans="1:11" ht="15" x14ac:dyDescent="0.25">
      <c r="A23" s="130"/>
      <c r="B23" s="116" t="s">
        <v>179</v>
      </c>
      <c r="C23" s="58"/>
      <c r="D23" s="281">
        <f>+E24</f>
        <v>187580.09487999993</v>
      </c>
      <c r="E23" s="127">
        <f>+F24</f>
        <v>138128.1248799999</v>
      </c>
      <c r="F23" s="140">
        <f>+G24</f>
        <v>179984.80487999995</v>
      </c>
      <c r="G23" s="128">
        <v>87058</v>
      </c>
      <c r="H23" s="138">
        <v>94179</v>
      </c>
      <c r="I23" s="139">
        <v>73149</v>
      </c>
    </row>
    <row r="24" spans="1:11" ht="15.75" thickBot="1" x14ac:dyDescent="0.3">
      <c r="A24" s="141" t="s">
        <v>180</v>
      </c>
      <c r="B24" s="142"/>
      <c r="C24" s="143"/>
      <c r="D24" s="144">
        <f t="shared" ref="D24:I24" si="1">SUM(D22:D23)</f>
        <v>288644.12487999996</v>
      </c>
      <c r="E24" s="144">
        <f t="shared" si="1"/>
        <v>187580.09487999993</v>
      </c>
      <c r="F24" s="145">
        <f t="shared" si="1"/>
        <v>138128.1248799999</v>
      </c>
      <c r="G24" s="145">
        <f t="shared" si="1"/>
        <v>179984.80487999995</v>
      </c>
      <c r="H24" s="146">
        <f t="shared" si="1"/>
        <v>87057</v>
      </c>
      <c r="I24" s="147">
        <f t="shared" si="1"/>
        <v>94179</v>
      </c>
    </row>
    <row r="25" spans="1:11" ht="15" x14ac:dyDescent="0.25">
      <c r="A25" s="44"/>
      <c r="B25" s="44"/>
      <c r="C25" s="44"/>
      <c r="D25" s="44"/>
      <c r="E25" s="44"/>
      <c r="F25" s="44"/>
      <c r="G25" s="44"/>
      <c r="H25" s="44"/>
      <c r="I25" s="44"/>
    </row>
    <row r="26" spans="1:11" ht="15" x14ac:dyDescent="0.25">
      <c r="A26" s="44" t="s">
        <v>181</v>
      </c>
      <c r="B26" s="44"/>
      <c r="C26" s="44"/>
      <c r="D26" s="44"/>
      <c r="E26" s="44"/>
      <c r="F26" s="44"/>
      <c r="G26" s="44"/>
      <c r="H26" s="44"/>
      <c r="I26" s="44"/>
    </row>
    <row r="27" spans="1:11" ht="15" x14ac:dyDescent="0.25">
      <c r="A27" s="44" t="s">
        <v>182</v>
      </c>
      <c r="B27" s="44"/>
      <c r="C27" s="44"/>
      <c r="D27" s="44"/>
      <c r="E27" s="44"/>
      <c r="F27" s="44"/>
      <c r="G27" s="44"/>
      <c r="H27" s="44"/>
      <c r="I27" s="44"/>
    </row>
    <row r="28" spans="1:11" ht="15" x14ac:dyDescent="0.25">
      <c r="A28" s="44"/>
      <c r="B28" s="44"/>
      <c r="C28" s="44"/>
      <c r="D28" s="44"/>
      <c r="E28" s="44"/>
      <c r="F28" s="44"/>
      <c r="G28" s="44"/>
      <c r="H28" s="44"/>
      <c r="I28" s="44"/>
    </row>
    <row r="29" spans="1:11" ht="15" x14ac:dyDescent="0.25">
      <c r="A29" s="44"/>
      <c r="B29" s="44"/>
      <c r="C29" s="44"/>
      <c r="D29" s="44"/>
      <c r="E29" s="44"/>
      <c r="F29" s="44"/>
      <c r="G29" s="44"/>
      <c r="H29" s="44"/>
      <c r="I29" s="44"/>
    </row>
    <row r="30" spans="1:11" ht="15" x14ac:dyDescent="0.25">
      <c r="A30" s="44"/>
      <c r="B30" s="44"/>
      <c r="C30" s="44"/>
      <c r="D30" s="44"/>
      <c r="E30" s="44"/>
      <c r="F30" s="44"/>
      <c r="G30" s="44"/>
      <c r="H30" s="44"/>
      <c r="I30" s="44"/>
    </row>
    <row r="31" spans="1:11" ht="15" x14ac:dyDescent="0.25">
      <c r="A31" s="44"/>
      <c r="B31" s="148" t="s">
        <v>183</v>
      </c>
      <c r="C31" s="44"/>
      <c r="D31" s="44"/>
      <c r="E31" s="44"/>
      <c r="F31" s="44"/>
      <c r="G31" s="44" t="s">
        <v>184</v>
      </c>
      <c r="H31" s="44"/>
      <c r="I31" s="44"/>
    </row>
    <row r="32" spans="1:11" ht="15" x14ac:dyDescent="0.25">
      <c r="A32" s="287" t="s">
        <v>185</v>
      </c>
      <c r="B32" s="287"/>
      <c r="C32" s="44"/>
      <c r="D32" s="44"/>
      <c r="E32" s="44"/>
      <c r="F32" s="44"/>
      <c r="G32" s="287" t="s">
        <v>186</v>
      </c>
      <c r="H32" s="287"/>
      <c r="I32" s="287"/>
    </row>
    <row r="33" spans="1:9" ht="15" x14ac:dyDescent="0.25">
      <c r="A33" s="283" t="s">
        <v>187</v>
      </c>
      <c r="B33" s="283"/>
      <c r="C33" s="44"/>
      <c r="D33" s="44"/>
      <c r="E33" s="44"/>
      <c r="F33" s="44"/>
      <c r="G33" s="283" t="s">
        <v>188</v>
      </c>
      <c r="H33" s="283"/>
      <c r="I33" s="283"/>
    </row>
  </sheetData>
  <mergeCells count="7">
    <mergeCell ref="A33:B33"/>
    <mergeCell ref="G33:I33"/>
    <mergeCell ref="A2:I2"/>
    <mergeCell ref="A3:I3"/>
    <mergeCell ref="A4:I4"/>
    <mergeCell ref="A32:B32"/>
    <mergeCell ref="G32:I32"/>
  </mergeCells>
  <pageMargins left="0.7" right="0.7" top="0.75" bottom="0.75" header="0.3" footer="0.3"/>
  <pageSetup paperSize="9" scale="70" fitToHeight="0" orientation="portrait" r:id="rId1"/>
  <headerFoot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M18"/>
  <sheetViews>
    <sheetView topLeftCell="A2" zoomScaleNormal="100" workbookViewId="0">
      <selection activeCell="C23" sqref="C23"/>
    </sheetView>
  </sheetViews>
  <sheetFormatPr defaultRowHeight="12.75" x14ac:dyDescent="0.2"/>
  <cols>
    <col min="1" max="1" width="8.42578125" style="2" customWidth="1"/>
    <col min="2" max="2" width="26.28515625" style="2" customWidth="1"/>
    <col min="3" max="3" width="11.7109375" style="2" bestFit="1" customWidth="1"/>
    <col min="4" max="4" width="12.85546875" style="2" bestFit="1" customWidth="1"/>
    <col min="5" max="5" width="13" style="2" customWidth="1"/>
    <col min="6" max="6" width="9.42578125" style="2" bestFit="1" customWidth="1"/>
    <col min="7" max="7" width="9.28515625" style="2" bestFit="1" customWidth="1"/>
    <col min="8" max="8" width="10.7109375" style="2" customWidth="1"/>
    <col min="9" max="9" width="11" style="2" customWidth="1"/>
    <col min="10" max="10" width="8.5703125" style="2" customWidth="1"/>
    <col min="11" max="11" width="12.42578125" style="2" customWidth="1"/>
    <col min="12" max="12" width="10.28515625" style="2" bestFit="1" customWidth="1"/>
    <col min="13" max="13" width="9.28515625" style="2" bestFit="1" customWidth="1"/>
    <col min="14" max="256" width="9.140625" style="2"/>
    <col min="257" max="257" width="8.42578125" style="2" customWidth="1"/>
    <col min="258" max="258" width="26.28515625" style="2" customWidth="1"/>
    <col min="259" max="259" width="11.7109375" style="2" bestFit="1" customWidth="1"/>
    <col min="260" max="260" width="12.85546875" style="2" bestFit="1" customWidth="1"/>
    <col min="261" max="261" width="13" style="2" customWidth="1"/>
    <col min="262" max="262" width="9.42578125" style="2" bestFit="1" customWidth="1"/>
    <col min="263" max="263" width="9.28515625" style="2" bestFit="1" customWidth="1"/>
    <col min="264" max="264" width="10.7109375" style="2" customWidth="1"/>
    <col min="265" max="265" width="11" style="2" customWidth="1"/>
    <col min="266" max="266" width="8.5703125" style="2" customWidth="1"/>
    <col min="267" max="267" width="11.28515625" style="2" customWidth="1"/>
    <col min="268" max="268" width="10.28515625" style="2" bestFit="1" customWidth="1"/>
    <col min="269" max="269" width="9.28515625" style="2" bestFit="1" customWidth="1"/>
    <col min="270" max="512" width="9.140625" style="2"/>
    <col min="513" max="513" width="8.42578125" style="2" customWidth="1"/>
    <col min="514" max="514" width="26.28515625" style="2" customWidth="1"/>
    <col min="515" max="515" width="11.7109375" style="2" bestFit="1" customWidth="1"/>
    <col min="516" max="516" width="12.85546875" style="2" bestFit="1" customWidth="1"/>
    <col min="517" max="517" width="13" style="2" customWidth="1"/>
    <col min="518" max="518" width="9.42578125" style="2" bestFit="1" customWidth="1"/>
    <col min="519" max="519" width="9.28515625" style="2" bestFit="1" customWidth="1"/>
    <col min="520" max="520" width="10.7109375" style="2" customWidth="1"/>
    <col min="521" max="521" width="11" style="2" customWidth="1"/>
    <col min="522" max="522" width="8.5703125" style="2" customWidth="1"/>
    <col min="523" max="523" width="11.28515625" style="2" customWidth="1"/>
    <col min="524" max="524" width="10.28515625" style="2" bestFit="1" customWidth="1"/>
    <col min="525" max="525" width="9.28515625" style="2" bestFit="1" customWidth="1"/>
    <col min="526" max="768" width="9.140625" style="2"/>
    <col min="769" max="769" width="8.42578125" style="2" customWidth="1"/>
    <col min="770" max="770" width="26.28515625" style="2" customWidth="1"/>
    <col min="771" max="771" width="11.7109375" style="2" bestFit="1" customWidth="1"/>
    <col min="772" max="772" width="12.85546875" style="2" bestFit="1" customWidth="1"/>
    <col min="773" max="773" width="13" style="2" customWidth="1"/>
    <col min="774" max="774" width="9.42578125" style="2" bestFit="1" customWidth="1"/>
    <col min="775" max="775" width="9.28515625" style="2" bestFit="1" customWidth="1"/>
    <col min="776" max="776" width="10.7109375" style="2" customWidth="1"/>
    <col min="777" max="777" width="11" style="2" customWidth="1"/>
    <col min="778" max="778" width="8.5703125" style="2" customWidth="1"/>
    <col min="779" max="779" width="11.28515625" style="2" customWidth="1"/>
    <col min="780" max="780" width="10.28515625" style="2" bestFit="1" customWidth="1"/>
    <col min="781" max="781" width="9.28515625" style="2" bestFit="1" customWidth="1"/>
    <col min="782" max="1024" width="9.140625" style="2"/>
    <col min="1025" max="1025" width="8.42578125" style="2" customWidth="1"/>
    <col min="1026" max="1026" width="26.28515625" style="2" customWidth="1"/>
    <col min="1027" max="1027" width="11.7109375" style="2" bestFit="1" customWidth="1"/>
    <col min="1028" max="1028" width="12.85546875" style="2" bestFit="1" customWidth="1"/>
    <col min="1029" max="1029" width="13" style="2" customWidth="1"/>
    <col min="1030" max="1030" width="9.42578125" style="2" bestFit="1" customWidth="1"/>
    <col min="1031" max="1031" width="9.28515625" style="2" bestFit="1" customWidth="1"/>
    <col min="1032" max="1032" width="10.7109375" style="2" customWidth="1"/>
    <col min="1033" max="1033" width="11" style="2" customWidth="1"/>
    <col min="1034" max="1034" width="8.5703125" style="2" customWidth="1"/>
    <col min="1035" max="1035" width="11.28515625" style="2" customWidth="1"/>
    <col min="1036" max="1036" width="10.28515625" style="2" bestFit="1" customWidth="1"/>
    <col min="1037" max="1037" width="9.28515625" style="2" bestFit="1" customWidth="1"/>
    <col min="1038" max="1280" width="9.140625" style="2"/>
    <col min="1281" max="1281" width="8.42578125" style="2" customWidth="1"/>
    <col min="1282" max="1282" width="26.28515625" style="2" customWidth="1"/>
    <col min="1283" max="1283" width="11.7109375" style="2" bestFit="1" customWidth="1"/>
    <col min="1284" max="1284" width="12.85546875" style="2" bestFit="1" customWidth="1"/>
    <col min="1285" max="1285" width="13" style="2" customWidth="1"/>
    <col min="1286" max="1286" width="9.42578125" style="2" bestFit="1" customWidth="1"/>
    <col min="1287" max="1287" width="9.28515625" style="2" bestFit="1" customWidth="1"/>
    <col min="1288" max="1288" width="10.7109375" style="2" customWidth="1"/>
    <col min="1289" max="1289" width="11" style="2" customWidth="1"/>
    <col min="1290" max="1290" width="8.5703125" style="2" customWidth="1"/>
    <col min="1291" max="1291" width="11.28515625" style="2" customWidth="1"/>
    <col min="1292" max="1292" width="10.28515625" style="2" bestFit="1" customWidth="1"/>
    <col min="1293" max="1293" width="9.28515625" style="2" bestFit="1" customWidth="1"/>
    <col min="1294" max="1536" width="9.140625" style="2"/>
    <col min="1537" max="1537" width="8.42578125" style="2" customWidth="1"/>
    <col min="1538" max="1538" width="26.28515625" style="2" customWidth="1"/>
    <col min="1539" max="1539" width="11.7109375" style="2" bestFit="1" customWidth="1"/>
    <col min="1540" max="1540" width="12.85546875" style="2" bestFit="1" customWidth="1"/>
    <col min="1541" max="1541" width="13" style="2" customWidth="1"/>
    <col min="1542" max="1542" width="9.42578125" style="2" bestFit="1" customWidth="1"/>
    <col min="1543" max="1543" width="9.28515625" style="2" bestFit="1" customWidth="1"/>
    <col min="1544" max="1544" width="10.7109375" style="2" customWidth="1"/>
    <col min="1545" max="1545" width="11" style="2" customWidth="1"/>
    <col min="1546" max="1546" width="8.5703125" style="2" customWidth="1"/>
    <col min="1547" max="1547" width="11.28515625" style="2" customWidth="1"/>
    <col min="1548" max="1548" width="10.28515625" style="2" bestFit="1" customWidth="1"/>
    <col min="1549" max="1549" width="9.28515625" style="2" bestFit="1" customWidth="1"/>
    <col min="1550" max="1792" width="9.140625" style="2"/>
    <col min="1793" max="1793" width="8.42578125" style="2" customWidth="1"/>
    <col min="1794" max="1794" width="26.28515625" style="2" customWidth="1"/>
    <col min="1795" max="1795" width="11.7109375" style="2" bestFit="1" customWidth="1"/>
    <col min="1796" max="1796" width="12.85546875" style="2" bestFit="1" customWidth="1"/>
    <col min="1797" max="1797" width="13" style="2" customWidth="1"/>
    <col min="1798" max="1798" width="9.42578125" style="2" bestFit="1" customWidth="1"/>
    <col min="1799" max="1799" width="9.28515625" style="2" bestFit="1" customWidth="1"/>
    <col min="1800" max="1800" width="10.7109375" style="2" customWidth="1"/>
    <col min="1801" max="1801" width="11" style="2" customWidth="1"/>
    <col min="1802" max="1802" width="8.5703125" style="2" customWidth="1"/>
    <col min="1803" max="1803" width="11.28515625" style="2" customWidth="1"/>
    <col min="1804" max="1804" width="10.28515625" style="2" bestFit="1" customWidth="1"/>
    <col min="1805" max="1805" width="9.28515625" style="2" bestFit="1" customWidth="1"/>
    <col min="1806" max="2048" width="9.140625" style="2"/>
    <col min="2049" max="2049" width="8.42578125" style="2" customWidth="1"/>
    <col min="2050" max="2050" width="26.28515625" style="2" customWidth="1"/>
    <col min="2051" max="2051" width="11.7109375" style="2" bestFit="1" customWidth="1"/>
    <col min="2052" max="2052" width="12.85546875" style="2" bestFit="1" customWidth="1"/>
    <col min="2053" max="2053" width="13" style="2" customWidth="1"/>
    <col min="2054" max="2054" width="9.42578125" style="2" bestFit="1" customWidth="1"/>
    <col min="2055" max="2055" width="9.28515625" style="2" bestFit="1" customWidth="1"/>
    <col min="2056" max="2056" width="10.7109375" style="2" customWidth="1"/>
    <col min="2057" max="2057" width="11" style="2" customWidth="1"/>
    <col min="2058" max="2058" width="8.5703125" style="2" customWidth="1"/>
    <col min="2059" max="2059" width="11.28515625" style="2" customWidth="1"/>
    <col min="2060" max="2060" width="10.28515625" style="2" bestFit="1" customWidth="1"/>
    <col min="2061" max="2061" width="9.28515625" style="2" bestFit="1" customWidth="1"/>
    <col min="2062" max="2304" width="9.140625" style="2"/>
    <col min="2305" max="2305" width="8.42578125" style="2" customWidth="1"/>
    <col min="2306" max="2306" width="26.28515625" style="2" customWidth="1"/>
    <col min="2307" max="2307" width="11.7109375" style="2" bestFit="1" customWidth="1"/>
    <col min="2308" max="2308" width="12.85546875" style="2" bestFit="1" customWidth="1"/>
    <col min="2309" max="2309" width="13" style="2" customWidth="1"/>
    <col min="2310" max="2310" width="9.42578125" style="2" bestFit="1" customWidth="1"/>
    <col min="2311" max="2311" width="9.28515625" style="2" bestFit="1" customWidth="1"/>
    <col min="2312" max="2312" width="10.7109375" style="2" customWidth="1"/>
    <col min="2313" max="2313" width="11" style="2" customWidth="1"/>
    <col min="2314" max="2314" width="8.5703125" style="2" customWidth="1"/>
    <col min="2315" max="2315" width="11.28515625" style="2" customWidth="1"/>
    <col min="2316" max="2316" width="10.28515625" style="2" bestFit="1" customWidth="1"/>
    <col min="2317" max="2317" width="9.28515625" style="2" bestFit="1" customWidth="1"/>
    <col min="2318" max="2560" width="9.140625" style="2"/>
    <col min="2561" max="2561" width="8.42578125" style="2" customWidth="1"/>
    <col min="2562" max="2562" width="26.28515625" style="2" customWidth="1"/>
    <col min="2563" max="2563" width="11.7109375" style="2" bestFit="1" customWidth="1"/>
    <col min="2564" max="2564" width="12.85546875" style="2" bestFit="1" customWidth="1"/>
    <col min="2565" max="2565" width="13" style="2" customWidth="1"/>
    <col min="2566" max="2566" width="9.42578125" style="2" bestFit="1" customWidth="1"/>
    <col min="2567" max="2567" width="9.28515625" style="2" bestFit="1" customWidth="1"/>
    <col min="2568" max="2568" width="10.7109375" style="2" customWidth="1"/>
    <col min="2569" max="2569" width="11" style="2" customWidth="1"/>
    <col min="2570" max="2570" width="8.5703125" style="2" customWidth="1"/>
    <col min="2571" max="2571" width="11.28515625" style="2" customWidth="1"/>
    <col min="2572" max="2572" width="10.28515625" style="2" bestFit="1" customWidth="1"/>
    <col min="2573" max="2573" width="9.28515625" style="2" bestFit="1" customWidth="1"/>
    <col min="2574" max="2816" width="9.140625" style="2"/>
    <col min="2817" max="2817" width="8.42578125" style="2" customWidth="1"/>
    <col min="2818" max="2818" width="26.28515625" style="2" customWidth="1"/>
    <col min="2819" max="2819" width="11.7109375" style="2" bestFit="1" customWidth="1"/>
    <col min="2820" max="2820" width="12.85546875" style="2" bestFit="1" customWidth="1"/>
    <col min="2821" max="2821" width="13" style="2" customWidth="1"/>
    <col min="2822" max="2822" width="9.42578125" style="2" bestFit="1" customWidth="1"/>
    <col min="2823" max="2823" width="9.28515625" style="2" bestFit="1" customWidth="1"/>
    <col min="2824" max="2824" width="10.7109375" style="2" customWidth="1"/>
    <col min="2825" max="2825" width="11" style="2" customWidth="1"/>
    <col min="2826" max="2826" width="8.5703125" style="2" customWidth="1"/>
    <col min="2827" max="2827" width="11.28515625" style="2" customWidth="1"/>
    <col min="2828" max="2828" width="10.28515625" style="2" bestFit="1" customWidth="1"/>
    <col min="2829" max="2829" width="9.28515625" style="2" bestFit="1" customWidth="1"/>
    <col min="2830" max="3072" width="9.140625" style="2"/>
    <col min="3073" max="3073" width="8.42578125" style="2" customWidth="1"/>
    <col min="3074" max="3074" width="26.28515625" style="2" customWidth="1"/>
    <col min="3075" max="3075" width="11.7109375" style="2" bestFit="1" customWidth="1"/>
    <col min="3076" max="3076" width="12.85546875" style="2" bestFit="1" customWidth="1"/>
    <col min="3077" max="3077" width="13" style="2" customWidth="1"/>
    <col min="3078" max="3078" width="9.42578125" style="2" bestFit="1" customWidth="1"/>
    <col min="3079" max="3079" width="9.28515625" style="2" bestFit="1" customWidth="1"/>
    <col min="3080" max="3080" width="10.7109375" style="2" customWidth="1"/>
    <col min="3081" max="3081" width="11" style="2" customWidth="1"/>
    <col min="3082" max="3082" width="8.5703125" style="2" customWidth="1"/>
    <col min="3083" max="3083" width="11.28515625" style="2" customWidth="1"/>
    <col min="3084" max="3084" width="10.28515625" style="2" bestFit="1" customWidth="1"/>
    <col min="3085" max="3085" width="9.28515625" style="2" bestFit="1" customWidth="1"/>
    <col min="3086" max="3328" width="9.140625" style="2"/>
    <col min="3329" max="3329" width="8.42578125" style="2" customWidth="1"/>
    <col min="3330" max="3330" width="26.28515625" style="2" customWidth="1"/>
    <col min="3331" max="3331" width="11.7109375" style="2" bestFit="1" customWidth="1"/>
    <col min="3332" max="3332" width="12.85546875" style="2" bestFit="1" customWidth="1"/>
    <col min="3333" max="3333" width="13" style="2" customWidth="1"/>
    <col min="3334" max="3334" width="9.42578125" style="2" bestFit="1" customWidth="1"/>
    <col min="3335" max="3335" width="9.28515625" style="2" bestFit="1" customWidth="1"/>
    <col min="3336" max="3336" width="10.7109375" style="2" customWidth="1"/>
    <col min="3337" max="3337" width="11" style="2" customWidth="1"/>
    <col min="3338" max="3338" width="8.5703125" style="2" customWidth="1"/>
    <col min="3339" max="3339" width="11.28515625" style="2" customWidth="1"/>
    <col min="3340" max="3340" width="10.28515625" style="2" bestFit="1" customWidth="1"/>
    <col min="3341" max="3341" width="9.28515625" style="2" bestFit="1" customWidth="1"/>
    <col min="3342" max="3584" width="9.140625" style="2"/>
    <col min="3585" max="3585" width="8.42578125" style="2" customWidth="1"/>
    <col min="3586" max="3586" width="26.28515625" style="2" customWidth="1"/>
    <col min="3587" max="3587" width="11.7109375" style="2" bestFit="1" customWidth="1"/>
    <col min="3588" max="3588" width="12.85546875" style="2" bestFit="1" customWidth="1"/>
    <col min="3589" max="3589" width="13" style="2" customWidth="1"/>
    <col min="3590" max="3590" width="9.42578125" style="2" bestFit="1" customWidth="1"/>
    <col min="3591" max="3591" width="9.28515625" style="2" bestFit="1" customWidth="1"/>
    <col min="3592" max="3592" width="10.7109375" style="2" customWidth="1"/>
    <col min="3593" max="3593" width="11" style="2" customWidth="1"/>
    <col min="3594" max="3594" width="8.5703125" style="2" customWidth="1"/>
    <col min="3595" max="3595" width="11.28515625" style="2" customWidth="1"/>
    <col min="3596" max="3596" width="10.28515625" style="2" bestFit="1" customWidth="1"/>
    <col min="3597" max="3597" width="9.28515625" style="2" bestFit="1" customWidth="1"/>
    <col min="3598" max="3840" width="9.140625" style="2"/>
    <col min="3841" max="3841" width="8.42578125" style="2" customWidth="1"/>
    <col min="3842" max="3842" width="26.28515625" style="2" customWidth="1"/>
    <col min="3843" max="3843" width="11.7109375" style="2" bestFit="1" customWidth="1"/>
    <col min="3844" max="3844" width="12.85546875" style="2" bestFit="1" customWidth="1"/>
    <col min="3845" max="3845" width="13" style="2" customWidth="1"/>
    <col min="3846" max="3846" width="9.42578125" style="2" bestFit="1" customWidth="1"/>
    <col min="3847" max="3847" width="9.28515625" style="2" bestFit="1" customWidth="1"/>
    <col min="3848" max="3848" width="10.7109375" style="2" customWidth="1"/>
    <col min="3849" max="3849" width="11" style="2" customWidth="1"/>
    <col min="3850" max="3850" width="8.5703125" style="2" customWidth="1"/>
    <col min="3851" max="3851" width="11.28515625" style="2" customWidth="1"/>
    <col min="3852" max="3852" width="10.28515625" style="2" bestFit="1" customWidth="1"/>
    <col min="3853" max="3853" width="9.28515625" style="2" bestFit="1" customWidth="1"/>
    <col min="3854" max="4096" width="9.140625" style="2"/>
    <col min="4097" max="4097" width="8.42578125" style="2" customWidth="1"/>
    <col min="4098" max="4098" width="26.28515625" style="2" customWidth="1"/>
    <col min="4099" max="4099" width="11.7109375" style="2" bestFit="1" customWidth="1"/>
    <col min="4100" max="4100" width="12.85546875" style="2" bestFit="1" customWidth="1"/>
    <col min="4101" max="4101" width="13" style="2" customWidth="1"/>
    <col min="4102" max="4102" width="9.42578125" style="2" bestFit="1" customWidth="1"/>
    <col min="4103" max="4103" width="9.28515625" style="2" bestFit="1" customWidth="1"/>
    <col min="4104" max="4104" width="10.7109375" style="2" customWidth="1"/>
    <col min="4105" max="4105" width="11" style="2" customWidth="1"/>
    <col min="4106" max="4106" width="8.5703125" style="2" customWidth="1"/>
    <col min="4107" max="4107" width="11.28515625" style="2" customWidth="1"/>
    <col min="4108" max="4108" width="10.28515625" style="2" bestFit="1" customWidth="1"/>
    <col min="4109" max="4109" width="9.28515625" style="2" bestFit="1" customWidth="1"/>
    <col min="4110" max="4352" width="9.140625" style="2"/>
    <col min="4353" max="4353" width="8.42578125" style="2" customWidth="1"/>
    <col min="4354" max="4354" width="26.28515625" style="2" customWidth="1"/>
    <col min="4355" max="4355" width="11.7109375" style="2" bestFit="1" customWidth="1"/>
    <col min="4356" max="4356" width="12.85546875" style="2" bestFit="1" customWidth="1"/>
    <col min="4357" max="4357" width="13" style="2" customWidth="1"/>
    <col min="4358" max="4358" width="9.42578125" style="2" bestFit="1" customWidth="1"/>
    <col min="4359" max="4359" width="9.28515625" style="2" bestFit="1" customWidth="1"/>
    <col min="4360" max="4360" width="10.7109375" style="2" customWidth="1"/>
    <col min="4361" max="4361" width="11" style="2" customWidth="1"/>
    <col min="4362" max="4362" width="8.5703125" style="2" customWidth="1"/>
    <col min="4363" max="4363" width="11.28515625" style="2" customWidth="1"/>
    <col min="4364" max="4364" width="10.28515625" style="2" bestFit="1" customWidth="1"/>
    <col min="4365" max="4365" width="9.28515625" style="2" bestFit="1" customWidth="1"/>
    <col min="4366" max="4608" width="9.140625" style="2"/>
    <col min="4609" max="4609" width="8.42578125" style="2" customWidth="1"/>
    <col min="4610" max="4610" width="26.28515625" style="2" customWidth="1"/>
    <col min="4611" max="4611" width="11.7109375" style="2" bestFit="1" customWidth="1"/>
    <col min="4612" max="4612" width="12.85546875" style="2" bestFit="1" customWidth="1"/>
    <col min="4613" max="4613" width="13" style="2" customWidth="1"/>
    <col min="4614" max="4614" width="9.42578125" style="2" bestFit="1" customWidth="1"/>
    <col min="4615" max="4615" width="9.28515625" style="2" bestFit="1" customWidth="1"/>
    <col min="4616" max="4616" width="10.7109375" style="2" customWidth="1"/>
    <col min="4617" max="4617" width="11" style="2" customWidth="1"/>
    <col min="4618" max="4618" width="8.5703125" style="2" customWidth="1"/>
    <col min="4619" max="4619" width="11.28515625" style="2" customWidth="1"/>
    <col min="4620" max="4620" width="10.28515625" style="2" bestFit="1" customWidth="1"/>
    <col min="4621" max="4621" width="9.28515625" style="2" bestFit="1" customWidth="1"/>
    <col min="4622" max="4864" width="9.140625" style="2"/>
    <col min="4865" max="4865" width="8.42578125" style="2" customWidth="1"/>
    <col min="4866" max="4866" width="26.28515625" style="2" customWidth="1"/>
    <col min="4867" max="4867" width="11.7109375" style="2" bestFit="1" customWidth="1"/>
    <col min="4868" max="4868" width="12.85546875" style="2" bestFit="1" customWidth="1"/>
    <col min="4869" max="4869" width="13" style="2" customWidth="1"/>
    <col min="4870" max="4870" width="9.42578125" style="2" bestFit="1" customWidth="1"/>
    <col min="4871" max="4871" width="9.28515625" style="2" bestFit="1" customWidth="1"/>
    <col min="4872" max="4872" width="10.7109375" style="2" customWidth="1"/>
    <col min="4873" max="4873" width="11" style="2" customWidth="1"/>
    <col min="4874" max="4874" width="8.5703125" style="2" customWidth="1"/>
    <col min="4875" max="4875" width="11.28515625" style="2" customWidth="1"/>
    <col min="4876" max="4876" width="10.28515625" style="2" bestFit="1" customWidth="1"/>
    <col min="4877" max="4877" width="9.28515625" style="2" bestFit="1" customWidth="1"/>
    <col min="4878" max="5120" width="9.140625" style="2"/>
    <col min="5121" max="5121" width="8.42578125" style="2" customWidth="1"/>
    <col min="5122" max="5122" width="26.28515625" style="2" customWidth="1"/>
    <col min="5123" max="5123" width="11.7109375" style="2" bestFit="1" customWidth="1"/>
    <col min="5124" max="5124" width="12.85546875" style="2" bestFit="1" customWidth="1"/>
    <col min="5125" max="5125" width="13" style="2" customWidth="1"/>
    <col min="5126" max="5126" width="9.42578125" style="2" bestFit="1" customWidth="1"/>
    <col min="5127" max="5127" width="9.28515625" style="2" bestFit="1" customWidth="1"/>
    <col min="5128" max="5128" width="10.7109375" style="2" customWidth="1"/>
    <col min="5129" max="5129" width="11" style="2" customWidth="1"/>
    <col min="5130" max="5130" width="8.5703125" style="2" customWidth="1"/>
    <col min="5131" max="5131" width="11.28515625" style="2" customWidth="1"/>
    <col min="5132" max="5132" width="10.28515625" style="2" bestFit="1" customWidth="1"/>
    <col min="5133" max="5133" width="9.28515625" style="2" bestFit="1" customWidth="1"/>
    <col min="5134" max="5376" width="9.140625" style="2"/>
    <col min="5377" max="5377" width="8.42578125" style="2" customWidth="1"/>
    <col min="5378" max="5378" width="26.28515625" style="2" customWidth="1"/>
    <col min="5379" max="5379" width="11.7109375" style="2" bestFit="1" customWidth="1"/>
    <col min="5380" max="5380" width="12.85546875" style="2" bestFit="1" customWidth="1"/>
    <col min="5381" max="5381" width="13" style="2" customWidth="1"/>
    <col min="5382" max="5382" width="9.42578125" style="2" bestFit="1" customWidth="1"/>
    <col min="5383" max="5383" width="9.28515625" style="2" bestFit="1" customWidth="1"/>
    <col min="5384" max="5384" width="10.7109375" style="2" customWidth="1"/>
    <col min="5385" max="5385" width="11" style="2" customWidth="1"/>
    <col min="5386" max="5386" width="8.5703125" style="2" customWidth="1"/>
    <col min="5387" max="5387" width="11.28515625" style="2" customWidth="1"/>
    <col min="5388" max="5388" width="10.28515625" style="2" bestFit="1" customWidth="1"/>
    <col min="5389" max="5389" width="9.28515625" style="2" bestFit="1" customWidth="1"/>
    <col min="5390" max="5632" width="9.140625" style="2"/>
    <col min="5633" max="5633" width="8.42578125" style="2" customWidth="1"/>
    <col min="5634" max="5634" width="26.28515625" style="2" customWidth="1"/>
    <col min="5635" max="5635" width="11.7109375" style="2" bestFit="1" customWidth="1"/>
    <col min="5636" max="5636" width="12.85546875" style="2" bestFit="1" customWidth="1"/>
    <col min="5637" max="5637" width="13" style="2" customWidth="1"/>
    <col min="5638" max="5638" width="9.42578125" style="2" bestFit="1" customWidth="1"/>
    <col min="5639" max="5639" width="9.28515625" style="2" bestFit="1" customWidth="1"/>
    <col min="5640" max="5640" width="10.7109375" style="2" customWidth="1"/>
    <col min="5641" max="5641" width="11" style="2" customWidth="1"/>
    <col min="5642" max="5642" width="8.5703125" style="2" customWidth="1"/>
    <col min="5643" max="5643" width="11.28515625" style="2" customWidth="1"/>
    <col min="5644" max="5644" width="10.28515625" style="2" bestFit="1" customWidth="1"/>
    <col min="5645" max="5645" width="9.28515625" style="2" bestFit="1" customWidth="1"/>
    <col min="5646" max="5888" width="9.140625" style="2"/>
    <col min="5889" max="5889" width="8.42578125" style="2" customWidth="1"/>
    <col min="5890" max="5890" width="26.28515625" style="2" customWidth="1"/>
    <col min="5891" max="5891" width="11.7109375" style="2" bestFit="1" customWidth="1"/>
    <col min="5892" max="5892" width="12.85546875" style="2" bestFit="1" customWidth="1"/>
    <col min="5893" max="5893" width="13" style="2" customWidth="1"/>
    <col min="5894" max="5894" width="9.42578125" style="2" bestFit="1" customWidth="1"/>
    <col min="5895" max="5895" width="9.28515625" style="2" bestFit="1" customWidth="1"/>
    <col min="5896" max="5896" width="10.7109375" style="2" customWidth="1"/>
    <col min="5897" max="5897" width="11" style="2" customWidth="1"/>
    <col min="5898" max="5898" width="8.5703125" style="2" customWidth="1"/>
    <col min="5899" max="5899" width="11.28515625" style="2" customWidth="1"/>
    <col min="5900" max="5900" width="10.28515625" style="2" bestFit="1" customWidth="1"/>
    <col min="5901" max="5901" width="9.28515625" style="2" bestFit="1" customWidth="1"/>
    <col min="5902" max="6144" width="9.140625" style="2"/>
    <col min="6145" max="6145" width="8.42578125" style="2" customWidth="1"/>
    <col min="6146" max="6146" width="26.28515625" style="2" customWidth="1"/>
    <col min="6147" max="6147" width="11.7109375" style="2" bestFit="1" customWidth="1"/>
    <col min="6148" max="6148" width="12.85546875" style="2" bestFit="1" customWidth="1"/>
    <col min="6149" max="6149" width="13" style="2" customWidth="1"/>
    <col min="6150" max="6150" width="9.42578125" style="2" bestFit="1" customWidth="1"/>
    <col min="6151" max="6151" width="9.28515625" style="2" bestFit="1" customWidth="1"/>
    <col min="6152" max="6152" width="10.7109375" style="2" customWidth="1"/>
    <col min="6153" max="6153" width="11" style="2" customWidth="1"/>
    <col min="6154" max="6154" width="8.5703125" style="2" customWidth="1"/>
    <col min="6155" max="6155" width="11.28515625" style="2" customWidth="1"/>
    <col min="6156" max="6156" width="10.28515625" style="2" bestFit="1" customWidth="1"/>
    <col min="6157" max="6157" width="9.28515625" style="2" bestFit="1" customWidth="1"/>
    <col min="6158" max="6400" width="9.140625" style="2"/>
    <col min="6401" max="6401" width="8.42578125" style="2" customWidth="1"/>
    <col min="6402" max="6402" width="26.28515625" style="2" customWidth="1"/>
    <col min="6403" max="6403" width="11.7109375" style="2" bestFit="1" customWidth="1"/>
    <col min="6404" max="6404" width="12.85546875" style="2" bestFit="1" customWidth="1"/>
    <col min="6405" max="6405" width="13" style="2" customWidth="1"/>
    <col min="6406" max="6406" width="9.42578125" style="2" bestFit="1" customWidth="1"/>
    <col min="6407" max="6407" width="9.28515625" style="2" bestFit="1" customWidth="1"/>
    <col min="6408" max="6408" width="10.7109375" style="2" customWidth="1"/>
    <col min="6409" max="6409" width="11" style="2" customWidth="1"/>
    <col min="6410" max="6410" width="8.5703125" style="2" customWidth="1"/>
    <col min="6411" max="6411" width="11.28515625" style="2" customWidth="1"/>
    <col min="6412" max="6412" width="10.28515625" style="2" bestFit="1" customWidth="1"/>
    <col min="6413" max="6413" width="9.28515625" style="2" bestFit="1" customWidth="1"/>
    <col min="6414" max="6656" width="9.140625" style="2"/>
    <col min="6657" max="6657" width="8.42578125" style="2" customWidth="1"/>
    <col min="6658" max="6658" width="26.28515625" style="2" customWidth="1"/>
    <col min="6659" max="6659" width="11.7109375" style="2" bestFit="1" customWidth="1"/>
    <col min="6660" max="6660" width="12.85546875" style="2" bestFit="1" customWidth="1"/>
    <col min="6661" max="6661" width="13" style="2" customWidth="1"/>
    <col min="6662" max="6662" width="9.42578125" style="2" bestFit="1" customWidth="1"/>
    <col min="6663" max="6663" width="9.28515625" style="2" bestFit="1" customWidth="1"/>
    <col min="6664" max="6664" width="10.7109375" style="2" customWidth="1"/>
    <col min="6665" max="6665" width="11" style="2" customWidth="1"/>
    <col min="6666" max="6666" width="8.5703125" style="2" customWidth="1"/>
    <col min="6667" max="6667" width="11.28515625" style="2" customWidth="1"/>
    <col min="6668" max="6668" width="10.28515625" style="2" bestFit="1" customWidth="1"/>
    <col min="6669" max="6669" width="9.28515625" style="2" bestFit="1" customWidth="1"/>
    <col min="6670" max="6912" width="9.140625" style="2"/>
    <col min="6913" max="6913" width="8.42578125" style="2" customWidth="1"/>
    <col min="6914" max="6914" width="26.28515625" style="2" customWidth="1"/>
    <col min="6915" max="6915" width="11.7109375" style="2" bestFit="1" customWidth="1"/>
    <col min="6916" max="6916" width="12.85546875" style="2" bestFit="1" customWidth="1"/>
    <col min="6917" max="6917" width="13" style="2" customWidth="1"/>
    <col min="6918" max="6918" width="9.42578125" style="2" bestFit="1" customWidth="1"/>
    <col min="6919" max="6919" width="9.28515625" style="2" bestFit="1" customWidth="1"/>
    <col min="6920" max="6920" width="10.7109375" style="2" customWidth="1"/>
    <col min="6921" max="6921" width="11" style="2" customWidth="1"/>
    <col min="6922" max="6922" width="8.5703125" style="2" customWidth="1"/>
    <col min="6923" max="6923" width="11.28515625" style="2" customWidth="1"/>
    <col min="6924" max="6924" width="10.28515625" style="2" bestFit="1" customWidth="1"/>
    <col min="6925" max="6925" width="9.28515625" style="2" bestFit="1" customWidth="1"/>
    <col min="6926" max="7168" width="9.140625" style="2"/>
    <col min="7169" max="7169" width="8.42578125" style="2" customWidth="1"/>
    <col min="7170" max="7170" width="26.28515625" style="2" customWidth="1"/>
    <col min="7171" max="7171" width="11.7109375" style="2" bestFit="1" customWidth="1"/>
    <col min="7172" max="7172" width="12.85546875" style="2" bestFit="1" customWidth="1"/>
    <col min="7173" max="7173" width="13" style="2" customWidth="1"/>
    <col min="7174" max="7174" width="9.42578125" style="2" bestFit="1" customWidth="1"/>
    <col min="7175" max="7175" width="9.28515625" style="2" bestFit="1" customWidth="1"/>
    <col min="7176" max="7176" width="10.7109375" style="2" customWidth="1"/>
    <col min="7177" max="7177" width="11" style="2" customWidth="1"/>
    <col min="7178" max="7178" width="8.5703125" style="2" customWidth="1"/>
    <col min="7179" max="7179" width="11.28515625" style="2" customWidth="1"/>
    <col min="7180" max="7180" width="10.28515625" style="2" bestFit="1" customWidth="1"/>
    <col min="7181" max="7181" width="9.28515625" style="2" bestFit="1" customWidth="1"/>
    <col min="7182" max="7424" width="9.140625" style="2"/>
    <col min="7425" max="7425" width="8.42578125" style="2" customWidth="1"/>
    <col min="7426" max="7426" width="26.28515625" style="2" customWidth="1"/>
    <col min="7427" max="7427" width="11.7109375" style="2" bestFit="1" customWidth="1"/>
    <col min="7428" max="7428" width="12.85546875" style="2" bestFit="1" customWidth="1"/>
    <col min="7429" max="7429" width="13" style="2" customWidth="1"/>
    <col min="7430" max="7430" width="9.42578125" style="2" bestFit="1" customWidth="1"/>
    <col min="7431" max="7431" width="9.28515625" style="2" bestFit="1" customWidth="1"/>
    <col min="7432" max="7432" width="10.7109375" style="2" customWidth="1"/>
    <col min="7433" max="7433" width="11" style="2" customWidth="1"/>
    <col min="7434" max="7434" width="8.5703125" style="2" customWidth="1"/>
    <col min="7435" max="7435" width="11.28515625" style="2" customWidth="1"/>
    <col min="7436" max="7436" width="10.28515625" style="2" bestFit="1" customWidth="1"/>
    <col min="7437" max="7437" width="9.28515625" style="2" bestFit="1" customWidth="1"/>
    <col min="7438" max="7680" width="9.140625" style="2"/>
    <col min="7681" max="7681" width="8.42578125" style="2" customWidth="1"/>
    <col min="7682" max="7682" width="26.28515625" style="2" customWidth="1"/>
    <col min="7683" max="7683" width="11.7109375" style="2" bestFit="1" customWidth="1"/>
    <col min="7684" max="7684" width="12.85546875" style="2" bestFit="1" customWidth="1"/>
    <col min="7685" max="7685" width="13" style="2" customWidth="1"/>
    <col min="7686" max="7686" width="9.42578125" style="2" bestFit="1" customWidth="1"/>
    <col min="7687" max="7687" width="9.28515625" style="2" bestFit="1" customWidth="1"/>
    <col min="7688" max="7688" width="10.7109375" style="2" customWidth="1"/>
    <col min="7689" max="7689" width="11" style="2" customWidth="1"/>
    <col min="7690" max="7690" width="8.5703125" style="2" customWidth="1"/>
    <col min="7691" max="7691" width="11.28515625" style="2" customWidth="1"/>
    <col min="7692" max="7692" width="10.28515625" style="2" bestFit="1" customWidth="1"/>
    <col min="7693" max="7693" width="9.28515625" style="2" bestFit="1" customWidth="1"/>
    <col min="7694" max="7936" width="9.140625" style="2"/>
    <col min="7937" max="7937" width="8.42578125" style="2" customWidth="1"/>
    <col min="7938" max="7938" width="26.28515625" style="2" customWidth="1"/>
    <col min="7939" max="7939" width="11.7109375" style="2" bestFit="1" customWidth="1"/>
    <col min="7940" max="7940" width="12.85546875" style="2" bestFit="1" customWidth="1"/>
    <col min="7941" max="7941" width="13" style="2" customWidth="1"/>
    <col min="7942" max="7942" width="9.42578125" style="2" bestFit="1" customWidth="1"/>
    <col min="7943" max="7943" width="9.28515625" style="2" bestFit="1" customWidth="1"/>
    <col min="7944" max="7944" width="10.7109375" style="2" customWidth="1"/>
    <col min="7945" max="7945" width="11" style="2" customWidth="1"/>
    <col min="7946" max="7946" width="8.5703125" style="2" customWidth="1"/>
    <col min="7947" max="7947" width="11.28515625" style="2" customWidth="1"/>
    <col min="7948" max="7948" width="10.28515625" style="2" bestFit="1" customWidth="1"/>
    <col min="7949" max="7949" width="9.28515625" style="2" bestFit="1" customWidth="1"/>
    <col min="7950" max="8192" width="9.140625" style="2"/>
    <col min="8193" max="8193" width="8.42578125" style="2" customWidth="1"/>
    <col min="8194" max="8194" width="26.28515625" style="2" customWidth="1"/>
    <col min="8195" max="8195" width="11.7109375" style="2" bestFit="1" customWidth="1"/>
    <col min="8196" max="8196" width="12.85546875" style="2" bestFit="1" customWidth="1"/>
    <col min="8197" max="8197" width="13" style="2" customWidth="1"/>
    <col min="8198" max="8198" width="9.42578125" style="2" bestFit="1" customWidth="1"/>
    <col min="8199" max="8199" width="9.28515625" style="2" bestFit="1" customWidth="1"/>
    <col min="8200" max="8200" width="10.7109375" style="2" customWidth="1"/>
    <col min="8201" max="8201" width="11" style="2" customWidth="1"/>
    <col min="8202" max="8202" width="8.5703125" style="2" customWidth="1"/>
    <col min="8203" max="8203" width="11.28515625" style="2" customWidth="1"/>
    <col min="8204" max="8204" width="10.28515625" style="2" bestFit="1" customWidth="1"/>
    <col min="8205" max="8205" width="9.28515625" style="2" bestFit="1" customWidth="1"/>
    <col min="8206" max="8448" width="9.140625" style="2"/>
    <col min="8449" max="8449" width="8.42578125" style="2" customWidth="1"/>
    <col min="8450" max="8450" width="26.28515625" style="2" customWidth="1"/>
    <col min="8451" max="8451" width="11.7109375" style="2" bestFit="1" customWidth="1"/>
    <col min="8452" max="8452" width="12.85546875" style="2" bestFit="1" customWidth="1"/>
    <col min="8453" max="8453" width="13" style="2" customWidth="1"/>
    <col min="8454" max="8454" width="9.42578125" style="2" bestFit="1" customWidth="1"/>
    <col min="8455" max="8455" width="9.28515625" style="2" bestFit="1" customWidth="1"/>
    <col min="8456" max="8456" width="10.7109375" style="2" customWidth="1"/>
    <col min="8457" max="8457" width="11" style="2" customWidth="1"/>
    <col min="8458" max="8458" width="8.5703125" style="2" customWidth="1"/>
    <col min="8459" max="8459" width="11.28515625" style="2" customWidth="1"/>
    <col min="8460" max="8460" width="10.28515625" style="2" bestFit="1" customWidth="1"/>
    <col min="8461" max="8461" width="9.28515625" style="2" bestFit="1" customWidth="1"/>
    <col min="8462" max="8704" width="9.140625" style="2"/>
    <col min="8705" max="8705" width="8.42578125" style="2" customWidth="1"/>
    <col min="8706" max="8706" width="26.28515625" style="2" customWidth="1"/>
    <col min="8707" max="8707" width="11.7109375" style="2" bestFit="1" customWidth="1"/>
    <col min="8708" max="8708" width="12.85546875" style="2" bestFit="1" customWidth="1"/>
    <col min="8709" max="8709" width="13" style="2" customWidth="1"/>
    <col min="8710" max="8710" width="9.42578125" style="2" bestFit="1" customWidth="1"/>
    <col min="8711" max="8711" width="9.28515625" style="2" bestFit="1" customWidth="1"/>
    <col min="8712" max="8712" width="10.7109375" style="2" customWidth="1"/>
    <col min="8713" max="8713" width="11" style="2" customWidth="1"/>
    <col min="8714" max="8714" width="8.5703125" style="2" customWidth="1"/>
    <col min="8715" max="8715" width="11.28515625" style="2" customWidth="1"/>
    <col min="8716" max="8716" width="10.28515625" style="2" bestFit="1" customWidth="1"/>
    <col min="8717" max="8717" width="9.28515625" style="2" bestFit="1" customWidth="1"/>
    <col min="8718" max="8960" width="9.140625" style="2"/>
    <col min="8961" max="8961" width="8.42578125" style="2" customWidth="1"/>
    <col min="8962" max="8962" width="26.28515625" style="2" customWidth="1"/>
    <col min="8963" max="8963" width="11.7109375" style="2" bestFit="1" customWidth="1"/>
    <col min="8964" max="8964" width="12.85546875" style="2" bestFit="1" customWidth="1"/>
    <col min="8965" max="8965" width="13" style="2" customWidth="1"/>
    <col min="8966" max="8966" width="9.42578125" style="2" bestFit="1" customWidth="1"/>
    <col min="8967" max="8967" width="9.28515625" style="2" bestFit="1" customWidth="1"/>
    <col min="8968" max="8968" width="10.7109375" style="2" customWidth="1"/>
    <col min="8969" max="8969" width="11" style="2" customWidth="1"/>
    <col min="8970" max="8970" width="8.5703125" style="2" customWidth="1"/>
    <col min="8971" max="8971" width="11.28515625" style="2" customWidth="1"/>
    <col min="8972" max="8972" width="10.28515625" style="2" bestFit="1" customWidth="1"/>
    <col min="8973" max="8973" width="9.28515625" style="2" bestFit="1" customWidth="1"/>
    <col min="8974" max="9216" width="9.140625" style="2"/>
    <col min="9217" max="9217" width="8.42578125" style="2" customWidth="1"/>
    <col min="9218" max="9218" width="26.28515625" style="2" customWidth="1"/>
    <col min="9219" max="9219" width="11.7109375" style="2" bestFit="1" customWidth="1"/>
    <col min="9220" max="9220" width="12.85546875" style="2" bestFit="1" customWidth="1"/>
    <col min="9221" max="9221" width="13" style="2" customWidth="1"/>
    <col min="9222" max="9222" width="9.42578125" style="2" bestFit="1" customWidth="1"/>
    <col min="9223" max="9223" width="9.28515625" style="2" bestFit="1" customWidth="1"/>
    <col min="9224" max="9224" width="10.7109375" style="2" customWidth="1"/>
    <col min="9225" max="9225" width="11" style="2" customWidth="1"/>
    <col min="9226" max="9226" width="8.5703125" style="2" customWidth="1"/>
    <col min="9227" max="9227" width="11.28515625" style="2" customWidth="1"/>
    <col min="9228" max="9228" width="10.28515625" style="2" bestFit="1" customWidth="1"/>
    <col min="9229" max="9229" width="9.28515625" style="2" bestFit="1" customWidth="1"/>
    <col min="9230" max="9472" width="9.140625" style="2"/>
    <col min="9473" max="9473" width="8.42578125" style="2" customWidth="1"/>
    <col min="9474" max="9474" width="26.28515625" style="2" customWidth="1"/>
    <col min="9475" max="9475" width="11.7109375" style="2" bestFit="1" customWidth="1"/>
    <col min="9476" max="9476" width="12.85546875" style="2" bestFit="1" customWidth="1"/>
    <col min="9477" max="9477" width="13" style="2" customWidth="1"/>
    <col min="9478" max="9478" width="9.42578125" style="2" bestFit="1" customWidth="1"/>
    <col min="9479" max="9479" width="9.28515625" style="2" bestFit="1" customWidth="1"/>
    <col min="9480" max="9480" width="10.7109375" style="2" customWidth="1"/>
    <col min="9481" max="9481" width="11" style="2" customWidth="1"/>
    <col min="9482" max="9482" width="8.5703125" style="2" customWidth="1"/>
    <col min="9483" max="9483" width="11.28515625" style="2" customWidth="1"/>
    <col min="9484" max="9484" width="10.28515625" style="2" bestFit="1" customWidth="1"/>
    <col min="9485" max="9485" width="9.28515625" style="2" bestFit="1" customWidth="1"/>
    <col min="9486" max="9728" width="9.140625" style="2"/>
    <col min="9729" max="9729" width="8.42578125" style="2" customWidth="1"/>
    <col min="9730" max="9730" width="26.28515625" style="2" customWidth="1"/>
    <col min="9731" max="9731" width="11.7109375" style="2" bestFit="1" customWidth="1"/>
    <col min="9732" max="9732" width="12.85546875" style="2" bestFit="1" customWidth="1"/>
    <col min="9733" max="9733" width="13" style="2" customWidth="1"/>
    <col min="9734" max="9734" width="9.42578125" style="2" bestFit="1" customWidth="1"/>
    <col min="9735" max="9735" width="9.28515625" style="2" bestFit="1" customWidth="1"/>
    <col min="9736" max="9736" width="10.7109375" style="2" customWidth="1"/>
    <col min="9737" max="9737" width="11" style="2" customWidth="1"/>
    <col min="9738" max="9738" width="8.5703125" style="2" customWidth="1"/>
    <col min="9739" max="9739" width="11.28515625" style="2" customWidth="1"/>
    <col min="9740" max="9740" width="10.28515625" style="2" bestFit="1" customWidth="1"/>
    <col min="9741" max="9741" width="9.28515625" style="2" bestFit="1" customWidth="1"/>
    <col min="9742" max="9984" width="9.140625" style="2"/>
    <col min="9985" max="9985" width="8.42578125" style="2" customWidth="1"/>
    <col min="9986" max="9986" width="26.28515625" style="2" customWidth="1"/>
    <col min="9987" max="9987" width="11.7109375" style="2" bestFit="1" customWidth="1"/>
    <col min="9988" max="9988" width="12.85546875" style="2" bestFit="1" customWidth="1"/>
    <col min="9989" max="9989" width="13" style="2" customWidth="1"/>
    <col min="9990" max="9990" width="9.42578125" style="2" bestFit="1" customWidth="1"/>
    <col min="9991" max="9991" width="9.28515625" style="2" bestFit="1" customWidth="1"/>
    <col min="9992" max="9992" width="10.7109375" style="2" customWidth="1"/>
    <col min="9993" max="9993" width="11" style="2" customWidth="1"/>
    <col min="9994" max="9994" width="8.5703125" style="2" customWidth="1"/>
    <col min="9995" max="9995" width="11.28515625" style="2" customWidth="1"/>
    <col min="9996" max="9996" width="10.28515625" style="2" bestFit="1" customWidth="1"/>
    <col min="9997" max="9997" width="9.28515625" style="2" bestFit="1" customWidth="1"/>
    <col min="9998" max="10240" width="9.140625" style="2"/>
    <col min="10241" max="10241" width="8.42578125" style="2" customWidth="1"/>
    <col min="10242" max="10242" width="26.28515625" style="2" customWidth="1"/>
    <col min="10243" max="10243" width="11.7109375" style="2" bestFit="1" customWidth="1"/>
    <col min="10244" max="10244" width="12.85546875" style="2" bestFit="1" customWidth="1"/>
    <col min="10245" max="10245" width="13" style="2" customWidth="1"/>
    <col min="10246" max="10246" width="9.42578125" style="2" bestFit="1" customWidth="1"/>
    <col min="10247" max="10247" width="9.28515625" style="2" bestFit="1" customWidth="1"/>
    <col min="10248" max="10248" width="10.7109375" style="2" customWidth="1"/>
    <col min="10249" max="10249" width="11" style="2" customWidth="1"/>
    <col min="10250" max="10250" width="8.5703125" style="2" customWidth="1"/>
    <col min="10251" max="10251" width="11.28515625" style="2" customWidth="1"/>
    <col min="10252" max="10252" width="10.28515625" style="2" bestFit="1" customWidth="1"/>
    <col min="10253" max="10253" width="9.28515625" style="2" bestFit="1" customWidth="1"/>
    <col min="10254" max="10496" width="9.140625" style="2"/>
    <col min="10497" max="10497" width="8.42578125" style="2" customWidth="1"/>
    <col min="10498" max="10498" width="26.28515625" style="2" customWidth="1"/>
    <col min="10499" max="10499" width="11.7109375" style="2" bestFit="1" customWidth="1"/>
    <col min="10500" max="10500" width="12.85546875" style="2" bestFit="1" customWidth="1"/>
    <col min="10501" max="10501" width="13" style="2" customWidth="1"/>
    <col min="10502" max="10502" width="9.42578125" style="2" bestFit="1" customWidth="1"/>
    <col min="10503" max="10503" width="9.28515625" style="2" bestFit="1" customWidth="1"/>
    <col min="10504" max="10504" width="10.7109375" style="2" customWidth="1"/>
    <col min="10505" max="10505" width="11" style="2" customWidth="1"/>
    <col min="10506" max="10506" width="8.5703125" style="2" customWidth="1"/>
    <col min="10507" max="10507" width="11.28515625" style="2" customWidth="1"/>
    <col min="10508" max="10508" width="10.28515625" style="2" bestFit="1" customWidth="1"/>
    <col min="10509" max="10509" width="9.28515625" style="2" bestFit="1" customWidth="1"/>
    <col min="10510" max="10752" width="9.140625" style="2"/>
    <col min="10753" max="10753" width="8.42578125" style="2" customWidth="1"/>
    <col min="10754" max="10754" width="26.28515625" style="2" customWidth="1"/>
    <col min="10755" max="10755" width="11.7109375" style="2" bestFit="1" customWidth="1"/>
    <col min="10756" max="10756" width="12.85546875" style="2" bestFit="1" customWidth="1"/>
    <col min="10757" max="10757" width="13" style="2" customWidth="1"/>
    <col min="10758" max="10758" width="9.42578125" style="2" bestFit="1" customWidth="1"/>
    <col min="10759" max="10759" width="9.28515625" style="2" bestFit="1" customWidth="1"/>
    <col min="10760" max="10760" width="10.7109375" style="2" customWidth="1"/>
    <col min="10761" max="10761" width="11" style="2" customWidth="1"/>
    <col min="10762" max="10762" width="8.5703125" style="2" customWidth="1"/>
    <col min="10763" max="10763" width="11.28515625" style="2" customWidth="1"/>
    <col min="10764" max="10764" width="10.28515625" style="2" bestFit="1" customWidth="1"/>
    <col min="10765" max="10765" width="9.28515625" style="2" bestFit="1" customWidth="1"/>
    <col min="10766" max="11008" width="9.140625" style="2"/>
    <col min="11009" max="11009" width="8.42578125" style="2" customWidth="1"/>
    <col min="11010" max="11010" width="26.28515625" style="2" customWidth="1"/>
    <col min="11011" max="11011" width="11.7109375" style="2" bestFit="1" customWidth="1"/>
    <col min="11012" max="11012" width="12.85546875" style="2" bestFit="1" customWidth="1"/>
    <col min="11013" max="11013" width="13" style="2" customWidth="1"/>
    <col min="11014" max="11014" width="9.42578125" style="2" bestFit="1" customWidth="1"/>
    <col min="11015" max="11015" width="9.28515625" style="2" bestFit="1" customWidth="1"/>
    <col min="11016" max="11016" width="10.7109375" style="2" customWidth="1"/>
    <col min="11017" max="11017" width="11" style="2" customWidth="1"/>
    <col min="11018" max="11018" width="8.5703125" style="2" customWidth="1"/>
    <col min="11019" max="11019" width="11.28515625" style="2" customWidth="1"/>
    <col min="11020" max="11020" width="10.28515625" style="2" bestFit="1" customWidth="1"/>
    <col min="11021" max="11021" width="9.28515625" style="2" bestFit="1" customWidth="1"/>
    <col min="11022" max="11264" width="9.140625" style="2"/>
    <col min="11265" max="11265" width="8.42578125" style="2" customWidth="1"/>
    <col min="11266" max="11266" width="26.28515625" style="2" customWidth="1"/>
    <col min="11267" max="11267" width="11.7109375" style="2" bestFit="1" customWidth="1"/>
    <col min="11268" max="11268" width="12.85546875" style="2" bestFit="1" customWidth="1"/>
    <col min="11269" max="11269" width="13" style="2" customWidth="1"/>
    <col min="11270" max="11270" width="9.42578125" style="2" bestFit="1" customWidth="1"/>
    <col min="11271" max="11271" width="9.28515625" style="2" bestFit="1" customWidth="1"/>
    <col min="11272" max="11272" width="10.7109375" style="2" customWidth="1"/>
    <col min="11273" max="11273" width="11" style="2" customWidth="1"/>
    <col min="11274" max="11274" width="8.5703125" style="2" customWidth="1"/>
    <col min="11275" max="11275" width="11.28515625" style="2" customWidth="1"/>
    <col min="11276" max="11276" width="10.28515625" style="2" bestFit="1" customWidth="1"/>
    <col min="11277" max="11277" width="9.28515625" style="2" bestFit="1" customWidth="1"/>
    <col min="11278" max="11520" width="9.140625" style="2"/>
    <col min="11521" max="11521" width="8.42578125" style="2" customWidth="1"/>
    <col min="11522" max="11522" width="26.28515625" style="2" customWidth="1"/>
    <col min="11523" max="11523" width="11.7109375" style="2" bestFit="1" customWidth="1"/>
    <col min="11524" max="11524" width="12.85546875" style="2" bestFit="1" customWidth="1"/>
    <col min="11525" max="11525" width="13" style="2" customWidth="1"/>
    <col min="11526" max="11526" width="9.42578125" style="2" bestFit="1" customWidth="1"/>
    <col min="11527" max="11527" width="9.28515625" style="2" bestFit="1" customWidth="1"/>
    <col min="11528" max="11528" width="10.7109375" style="2" customWidth="1"/>
    <col min="11529" max="11529" width="11" style="2" customWidth="1"/>
    <col min="11530" max="11530" width="8.5703125" style="2" customWidth="1"/>
    <col min="11531" max="11531" width="11.28515625" style="2" customWidth="1"/>
    <col min="11532" max="11532" width="10.28515625" style="2" bestFit="1" customWidth="1"/>
    <col min="11533" max="11533" width="9.28515625" style="2" bestFit="1" customWidth="1"/>
    <col min="11534" max="11776" width="9.140625" style="2"/>
    <col min="11777" max="11777" width="8.42578125" style="2" customWidth="1"/>
    <col min="11778" max="11778" width="26.28515625" style="2" customWidth="1"/>
    <col min="11779" max="11779" width="11.7109375" style="2" bestFit="1" customWidth="1"/>
    <col min="11780" max="11780" width="12.85546875" style="2" bestFit="1" customWidth="1"/>
    <col min="11781" max="11781" width="13" style="2" customWidth="1"/>
    <col min="11782" max="11782" width="9.42578125" style="2" bestFit="1" customWidth="1"/>
    <col min="11783" max="11783" width="9.28515625" style="2" bestFit="1" customWidth="1"/>
    <col min="11784" max="11784" width="10.7109375" style="2" customWidth="1"/>
    <col min="11785" max="11785" width="11" style="2" customWidth="1"/>
    <col min="11786" max="11786" width="8.5703125" style="2" customWidth="1"/>
    <col min="11787" max="11787" width="11.28515625" style="2" customWidth="1"/>
    <col min="11788" max="11788" width="10.28515625" style="2" bestFit="1" customWidth="1"/>
    <col min="11789" max="11789" width="9.28515625" style="2" bestFit="1" customWidth="1"/>
    <col min="11790" max="12032" width="9.140625" style="2"/>
    <col min="12033" max="12033" width="8.42578125" style="2" customWidth="1"/>
    <col min="12034" max="12034" width="26.28515625" style="2" customWidth="1"/>
    <col min="12035" max="12035" width="11.7109375" style="2" bestFit="1" customWidth="1"/>
    <col min="12036" max="12036" width="12.85546875" style="2" bestFit="1" customWidth="1"/>
    <col min="12037" max="12037" width="13" style="2" customWidth="1"/>
    <col min="12038" max="12038" width="9.42578125" style="2" bestFit="1" customWidth="1"/>
    <col min="12039" max="12039" width="9.28515625" style="2" bestFit="1" customWidth="1"/>
    <col min="12040" max="12040" width="10.7109375" style="2" customWidth="1"/>
    <col min="12041" max="12041" width="11" style="2" customWidth="1"/>
    <col min="12042" max="12042" width="8.5703125" style="2" customWidth="1"/>
    <col min="12043" max="12043" width="11.28515625" style="2" customWidth="1"/>
    <col min="12044" max="12044" width="10.28515625" style="2" bestFit="1" customWidth="1"/>
    <col min="12045" max="12045" width="9.28515625" style="2" bestFit="1" customWidth="1"/>
    <col min="12046" max="12288" width="9.140625" style="2"/>
    <col min="12289" max="12289" width="8.42578125" style="2" customWidth="1"/>
    <col min="12290" max="12290" width="26.28515625" style="2" customWidth="1"/>
    <col min="12291" max="12291" width="11.7109375" style="2" bestFit="1" customWidth="1"/>
    <col min="12292" max="12292" width="12.85546875" style="2" bestFit="1" customWidth="1"/>
    <col min="12293" max="12293" width="13" style="2" customWidth="1"/>
    <col min="12294" max="12294" width="9.42578125" style="2" bestFit="1" customWidth="1"/>
    <col min="12295" max="12295" width="9.28515625" style="2" bestFit="1" customWidth="1"/>
    <col min="12296" max="12296" width="10.7109375" style="2" customWidth="1"/>
    <col min="12297" max="12297" width="11" style="2" customWidth="1"/>
    <col min="12298" max="12298" width="8.5703125" style="2" customWidth="1"/>
    <col min="12299" max="12299" width="11.28515625" style="2" customWidth="1"/>
    <col min="12300" max="12300" width="10.28515625" style="2" bestFit="1" customWidth="1"/>
    <col min="12301" max="12301" width="9.28515625" style="2" bestFit="1" customWidth="1"/>
    <col min="12302" max="12544" width="9.140625" style="2"/>
    <col min="12545" max="12545" width="8.42578125" style="2" customWidth="1"/>
    <col min="12546" max="12546" width="26.28515625" style="2" customWidth="1"/>
    <col min="12547" max="12547" width="11.7109375" style="2" bestFit="1" customWidth="1"/>
    <col min="12548" max="12548" width="12.85546875" style="2" bestFit="1" customWidth="1"/>
    <col min="12549" max="12549" width="13" style="2" customWidth="1"/>
    <col min="12550" max="12550" width="9.42578125" style="2" bestFit="1" customWidth="1"/>
    <col min="12551" max="12551" width="9.28515625" style="2" bestFit="1" customWidth="1"/>
    <col min="12552" max="12552" width="10.7109375" style="2" customWidth="1"/>
    <col min="12553" max="12553" width="11" style="2" customWidth="1"/>
    <col min="12554" max="12554" width="8.5703125" style="2" customWidth="1"/>
    <col min="12555" max="12555" width="11.28515625" style="2" customWidth="1"/>
    <col min="12556" max="12556" width="10.28515625" style="2" bestFit="1" customWidth="1"/>
    <col min="12557" max="12557" width="9.28515625" style="2" bestFit="1" customWidth="1"/>
    <col min="12558" max="12800" width="9.140625" style="2"/>
    <col min="12801" max="12801" width="8.42578125" style="2" customWidth="1"/>
    <col min="12802" max="12802" width="26.28515625" style="2" customWidth="1"/>
    <col min="12803" max="12803" width="11.7109375" style="2" bestFit="1" customWidth="1"/>
    <col min="12804" max="12804" width="12.85546875" style="2" bestFit="1" customWidth="1"/>
    <col min="12805" max="12805" width="13" style="2" customWidth="1"/>
    <col min="12806" max="12806" width="9.42578125" style="2" bestFit="1" customWidth="1"/>
    <col min="12807" max="12807" width="9.28515625" style="2" bestFit="1" customWidth="1"/>
    <col min="12808" max="12808" width="10.7109375" style="2" customWidth="1"/>
    <col min="12809" max="12809" width="11" style="2" customWidth="1"/>
    <col min="12810" max="12810" width="8.5703125" style="2" customWidth="1"/>
    <col min="12811" max="12811" width="11.28515625" style="2" customWidth="1"/>
    <col min="12812" max="12812" width="10.28515625" style="2" bestFit="1" customWidth="1"/>
    <col min="12813" max="12813" width="9.28515625" style="2" bestFit="1" customWidth="1"/>
    <col min="12814" max="13056" width="9.140625" style="2"/>
    <col min="13057" max="13057" width="8.42578125" style="2" customWidth="1"/>
    <col min="13058" max="13058" width="26.28515625" style="2" customWidth="1"/>
    <col min="13059" max="13059" width="11.7109375" style="2" bestFit="1" customWidth="1"/>
    <col min="13060" max="13060" width="12.85546875" style="2" bestFit="1" customWidth="1"/>
    <col min="13061" max="13061" width="13" style="2" customWidth="1"/>
    <col min="13062" max="13062" width="9.42578125" style="2" bestFit="1" customWidth="1"/>
    <col min="13063" max="13063" width="9.28515625" style="2" bestFit="1" customWidth="1"/>
    <col min="13064" max="13064" width="10.7109375" style="2" customWidth="1"/>
    <col min="13065" max="13065" width="11" style="2" customWidth="1"/>
    <col min="13066" max="13066" width="8.5703125" style="2" customWidth="1"/>
    <col min="13067" max="13067" width="11.28515625" style="2" customWidth="1"/>
    <col min="13068" max="13068" width="10.28515625" style="2" bestFit="1" customWidth="1"/>
    <col min="13069" max="13069" width="9.28515625" style="2" bestFit="1" customWidth="1"/>
    <col min="13070" max="13312" width="9.140625" style="2"/>
    <col min="13313" max="13313" width="8.42578125" style="2" customWidth="1"/>
    <col min="13314" max="13314" width="26.28515625" style="2" customWidth="1"/>
    <col min="13315" max="13315" width="11.7109375" style="2" bestFit="1" customWidth="1"/>
    <col min="13316" max="13316" width="12.85546875" style="2" bestFit="1" customWidth="1"/>
    <col min="13317" max="13317" width="13" style="2" customWidth="1"/>
    <col min="13318" max="13318" width="9.42578125" style="2" bestFit="1" customWidth="1"/>
    <col min="13319" max="13319" width="9.28515625" style="2" bestFit="1" customWidth="1"/>
    <col min="13320" max="13320" width="10.7109375" style="2" customWidth="1"/>
    <col min="13321" max="13321" width="11" style="2" customWidth="1"/>
    <col min="13322" max="13322" width="8.5703125" style="2" customWidth="1"/>
    <col min="13323" max="13323" width="11.28515625" style="2" customWidth="1"/>
    <col min="13324" max="13324" width="10.28515625" style="2" bestFit="1" customWidth="1"/>
    <col min="13325" max="13325" width="9.28515625" style="2" bestFit="1" customWidth="1"/>
    <col min="13326" max="13568" width="9.140625" style="2"/>
    <col min="13569" max="13569" width="8.42578125" style="2" customWidth="1"/>
    <col min="13570" max="13570" width="26.28515625" style="2" customWidth="1"/>
    <col min="13571" max="13571" width="11.7109375" style="2" bestFit="1" customWidth="1"/>
    <col min="13572" max="13572" width="12.85546875" style="2" bestFit="1" customWidth="1"/>
    <col min="13573" max="13573" width="13" style="2" customWidth="1"/>
    <col min="13574" max="13574" width="9.42578125" style="2" bestFit="1" customWidth="1"/>
    <col min="13575" max="13575" width="9.28515625" style="2" bestFit="1" customWidth="1"/>
    <col min="13576" max="13576" width="10.7109375" style="2" customWidth="1"/>
    <col min="13577" max="13577" width="11" style="2" customWidth="1"/>
    <col min="13578" max="13578" width="8.5703125" style="2" customWidth="1"/>
    <col min="13579" max="13579" width="11.28515625" style="2" customWidth="1"/>
    <col min="13580" max="13580" width="10.28515625" style="2" bestFit="1" customWidth="1"/>
    <col min="13581" max="13581" width="9.28515625" style="2" bestFit="1" customWidth="1"/>
    <col min="13582" max="13824" width="9.140625" style="2"/>
    <col min="13825" max="13825" width="8.42578125" style="2" customWidth="1"/>
    <col min="13826" max="13826" width="26.28515625" style="2" customWidth="1"/>
    <col min="13827" max="13827" width="11.7109375" style="2" bestFit="1" customWidth="1"/>
    <col min="13828" max="13828" width="12.85546875" style="2" bestFit="1" customWidth="1"/>
    <col min="13829" max="13829" width="13" style="2" customWidth="1"/>
    <col min="13830" max="13830" width="9.42578125" style="2" bestFit="1" customWidth="1"/>
    <col min="13831" max="13831" width="9.28515625" style="2" bestFit="1" customWidth="1"/>
    <col min="13832" max="13832" width="10.7109375" style="2" customWidth="1"/>
    <col min="13833" max="13833" width="11" style="2" customWidth="1"/>
    <col min="13834" max="13834" width="8.5703125" style="2" customWidth="1"/>
    <col min="13835" max="13835" width="11.28515625" style="2" customWidth="1"/>
    <col min="13836" max="13836" width="10.28515625" style="2" bestFit="1" customWidth="1"/>
    <col min="13837" max="13837" width="9.28515625" style="2" bestFit="1" customWidth="1"/>
    <col min="13838" max="14080" width="9.140625" style="2"/>
    <col min="14081" max="14081" width="8.42578125" style="2" customWidth="1"/>
    <col min="14082" max="14082" width="26.28515625" style="2" customWidth="1"/>
    <col min="14083" max="14083" width="11.7109375" style="2" bestFit="1" customWidth="1"/>
    <col min="14084" max="14084" width="12.85546875" style="2" bestFit="1" customWidth="1"/>
    <col min="14085" max="14085" width="13" style="2" customWidth="1"/>
    <col min="14086" max="14086" width="9.42578125" style="2" bestFit="1" customWidth="1"/>
    <col min="14087" max="14087" width="9.28515625" style="2" bestFit="1" customWidth="1"/>
    <col min="14088" max="14088" width="10.7109375" style="2" customWidth="1"/>
    <col min="14089" max="14089" width="11" style="2" customWidth="1"/>
    <col min="14090" max="14090" width="8.5703125" style="2" customWidth="1"/>
    <col min="14091" max="14091" width="11.28515625" style="2" customWidth="1"/>
    <col min="14092" max="14092" width="10.28515625" style="2" bestFit="1" customWidth="1"/>
    <col min="14093" max="14093" width="9.28515625" style="2" bestFit="1" customWidth="1"/>
    <col min="14094" max="14336" width="9.140625" style="2"/>
    <col min="14337" max="14337" width="8.42578125" style="2" customWidth="1"/>
    <col min="14338" max="14338" width="26.28515625" style="2" customWidth="1"/>
    <col min="14339" max="14339" width="11.7109375" style="2" bestFit="1" customWidth="1"/>
    <col min="14340" max="14340" width="12.85546875" style="2" bestFit="1" customWidth="1"/>
    <col min="14341" max="14341" width="13" style="2" customWidth="1"/>
    <col min="14342" max="14342" width="9.42578125" style="2" bestFit="1" customWidth="1"/>
    <col min="14343" max="14343" width="9.28515625" style="2" bestFit="1" customWidth="1"/>
    <col min="14344" max="14344" width="10.7109375" style="2" customWidth="1"/>
    <col min="14345" max="14345" width="11" style="2" customWidth="1"/>
    <col min="14346" max="14346" width="8.5703125" style="2" customWidth="1"/>
    <col min="14347" max="14347" width="11.28515625" style="2" customWidth="1"/>
    <col min="14348" max="14348" width="10.28515625" style="2" bestFit="1" customWidth="1"/>
    <col min="14349" max="14349" width="9.28515625" style="2" bestFit="1" customWidth="1"/>
    <col min="14350" max="14592" width="9.140625" style="2"/>
    <col min="14593" max="14593" width="8.42578125" style="2" customWidth="1"/>
    <col min="14594" max="14594" width="26.28515625" style="2" customWidth="1"/>
    <col min="14595" max="14595" width="11.7109375" style="2" bestFit="1" customWidth="1"/>
    <col min="14596" max="14596" width="12.85546875" style="2" bestFit="1" customWidth="1"/>
    <col min="14597" max="14597" width="13" style="2" customWidth="1"/>
    <col min="14598" max="14598" width="9.42578125" style="2" bestFit="1" customWidth="1"/>
    <col min="14599" max="14599" width="9.28515625" style="2" bestFit="1" customWidth="1"/>
    <col min="14600" max="14600" width="10.7109375" style="2" customWidth="1"/>
    <col min="14601" max="14601" width="11" style="2" customWidth="1"/>
    <col min="14602" max="14602" width="8.5703125" style="2" customWidth="1"/>
    <col min="14603" max="14603" width="11.28515625" style="2" customWidth="1"/>
    <col min="14604" max="14604" width="10.28515625" style="2" bestFit="1" customWidth="1"/>
    <col min="14605" max="14605" width="9.28515625" style="2" bestFit="1" customWidth="1"/>
    <col min="14606" max="14848" width="9.140625" style="2"/>
    <col min="14849" max="14849" width="8.42578125" style="2" customWidth="1"/>
    <col min="14850" max="14850" width="26.28515625" style="2" customWidth="1"/>
    <col min="14851" max="14851" width="11.7109375" style="2" bestFit="1" customWidth="1"/>
    <col min="14852" max="14852" width="12.85546875" style="2" bestFit="1" customWidth="1"/>
    <col min="14853" max="14853" width="13" style="2" customWidth="1"/>
    <col min="14854" max="14854" width="9.42578125" style="2" bestFit="1" customWidth="1"/>
    <col min="14855" max="14855" width="9.28515625" style="2" bestFit="1" customWidth="1"/>
    <col min="14856" max="14856" width="10.7109375" style="2" customWidth="1"/>
    <col min="14857" max="14857" width="11" style="2" customWidth="1"/>
    <col min="14858" max="14858" width="8.5703125" style="2" customWidth="1"/>
    <col min="14859" max="14859" width="11.28515625" style="2" customWidth="1"/>
    <col min="14860" max="14860" width="10.28515625" style="2" bestFit="1" customWidth="1"/>
    <col min="14861" max="14861" width="9.28515625" style="2" bestFit="1" customWidth="1"/>
    <col min="14862" max="15104" width="9.140625" style="2"/>
    <col min="15105" max="15105" width="8.42578125" style="2" customWidth="1"/>
    <col min="15106" max="15106" width="26.28515625" style="2" customWidth="1"/>
    <col min="15107" max="15107" width="11.7109375" style="2" bestFit="1" customWidth="1"/>
    <col min="15108" max="15108" width="12.85546875" style="2" bestFit="1" customWidth="1"/>
    <col min="15109" max="15109" width="13" style="2" customWidth="1"/>
    <col min="15110" max="15110" width="9.42578125" style="2" bestFit="1" customWidth="1"/>
    <col min="15111" max="15111" width="9.28515625" style="2" bestFit="1" customWidth="1"/>
    <col min="15112" max="15112" width="10.7109375" style="2" customWidth="1"/>
    <col min="15113" max="15113" width="11" style="2" customWidth="1"/>
    <col min="15114" max="15114" width="8.5703125" style="2" customWidth="1"/>
    <col min="15115" max="15115" width="11.28515625" style="2" customWidth="1"/>
    <col min="15116" max="15116" width="10.28515625" style="2" bestFit="1" customWidth="1"/>
    <col min="15117" max="15117" width="9.28515625" style="2" bestFit="1" customWidth="1"/>
    <col min="15118" max="15360" width="9.140625" style="2"/>
    <col min="15361" max="15361" width="8.42578125" style="2" customWidth="1"/>
    <col min="15362" max="15362" width="26.28515625" style="2" customWidth="1"/>
    <col min="15363" max="15363" width="11.7109375" style="2" bestFit="1" customWidth="1"/>
    <col min="15364" max="15364" width="12.85546875" style="2" bestFit="1" customWidth="1"/>
    <col min="15365" max="15365" width="13" style="2" customWidth="1"/>
    <col min="15366" max="15366" width="9.42578125" style="2" bestFit="1" customWidth="1"/>
    <col min="15367" max="15367" width="9.28515625" style="2" bestFit="1" customWidth="1"/>
    <col min="15368" max="15368" width="10.7109375" style="2" customWidth="1"/>
    <col min="15369" max="15369" width="11" style="2" customWidth="1"/>
    <col min="15370" max="15370" width="8.5703125" style="2" customWidth="1"/>
    <col min="15371" max="15371" width="11.28515625" style="2" customWidth="1"/>
    <col min="15372" max="15372" width="10.28515625" style="2" bestFit="1" customWidth="1"/>
    <col min="15373" max="15373" width="9.28515625" style="2" bestFit="1" customWidth="1"/>
    <col min="15374" max="15616" width="9.140625" style="2"/>
    <col min="15617" max="15617" width="8.42578125" style="2" customWidth="1"/>
    <col min="15618" max="15618" width="26.28515625" style="2" customWidth="1"/>
    <col min="15619" max="15619" width="11.7109375" style="2" bestFit="1" customWidth="1"/>
    <col min="15620" max="15620" width="12.85546875" style="2" bestFit="1" customWidth="1"/>
    <col min="15621" max="15621" width="13" style="2" customWidth="1"/>
    <col min="15622" max="15622" width="9.42578125" style="2" bestFit="1" customWidth="1"/>
    <col min="15623" max="15623" width="9.28515625" style="2" bestFit="1" customWidth="1"/>
    <col min="15624" max="15624" width="10.7109375" style="2" customWidth="1"/>
    <col min="15625" max="15625" width="11" style="2" customWidth="1"/>
    <col min="15626" max="15626" width="8.5703125" style="2" customWidth="1"/>
    <col min="15627" max="15627" width="11.28515625" style="2" customWidth="1"/>
    <col min="15628" max="15628" width="10.28515625" style="2" bestFit="1" customWidth="1"/>
    <col min="15629" max="15629" width="9.28515625" style="2" bestFit="1" customWidth="1"/>
    <col min="15630" max="15872" width="9.140625" style="2"/>
    <col min="15873" max="15873" width="8.42578125" style="2" customWidth="1"/>
    <col min="15874" max="15874" width="26.28515625" style="2" customWidth="1"/>
    <col min="15875" max="15875" width="11.7109375" style="2" bestFit="1" customWidth="1"/>
    <col min="15876" max="15876" width="12.85546875" style="2" bestFit="1" customWidth="1"/>
    <col min="15877" max="15877" width="13" style="2" customWidth="1"/>
    <col min="15878" max="15878" width="9.42578125" style="2" bestFit="1" customWidth="1"/>
    <col min="15879" max="15879" width="9.28515625" style="2" bestFit="1" customWidth="1"/>
    <col min="15880" max="15880" width="10.7109375" style="2" customWidth="1"/>
    <col min="15881" max="15881" width="11" style="2" customWidth="1"/>
    <col min="15882" max="15882" width="8.5703125" style="2" customWidth="1"/>
    <col min="15883" max="15883" width="11.28515625" style="2" customWidth="1"/>
    <col min="15884" max="15884" width="10.28515625" style="2" bestFit="1" customWidth="1"/>
    <col min="15885" max="15885" width="9.28515625" style="2" bestFit="1" customWidth="1"/>
    <col min="15886" max="16128" width="9.140625" style="2"/>
    <col min="16129" max="16129" width="8.42578125" style="2" customWidth="1"/>
    <col min="16130" max="16130" width="26.28515625" style="2" customWidth="1"/>
    <col min="16131" max="16131" width="11.7109375" style="2" bestFit="1" customWidth="1"/>
    <col min="16132" max="16132" width="12.85546875" style="2" bestFit="1" customWidth="1"/>
    <col min="16133" max="16133" width="13" style="2" customWidth="1"/>
    <col min="16134" max="16134" width="9.42578125" style="2" bestFit="1" customWidth="1"/>
    <col min="16135" max="16135" width="9.28515625" style="2" bestFit="1" customWidth="1"/>
    <col min="16136" max="16136" width="10.7109375" style="2" customWidth="1"/>
    <col min="16137" max="16137" width="11" style="2" customWidth="1"/>
    <col min="16138" max="16138" width="8.5703125" style="2" customWidth="1"/>
    <col min="16139" max="16139" width="11.28515625" style="2" customWidth="1"/>
    <col min="16140" max="16140" width="10.28515625" style="2" bestFit="1" customWidth="1"/>
    <col min="16141" max="16141" width="9.28515625" style="2" bestFit="1" customWidth="1"/>
    <col min="16142" max="16384" width="9.140625" style="2"/>
  </cols>
  <sheetData>
    <row r="5" spans="2:13" ht="15" x14ac:dyDescent="0.25">
      <c r="B5" s="41" t="s">
        <v>80</v>
      </c>
      <c r="C5" s="44"/>
      <c r="D5" s="44"/>
      <c r="E5" s="41" t="s">
        <v>81</v>
      </c>
      <c r="F5" s="44"/>
      <c r="G5" s="44"/>
      <c r="H5" s="44"/>
      <c r="I5" s="44"/>
      <c r="J5" s="44"/>
      <c r="K5" s="44"/>
    </row>
    <row r="6" spans="2:13" ht="15.75" thickBot="1" x14ac:dyDescent="0.3">
      <c r="B6" s="44"/>
      <c r="C6" s="44"/>
      <c r="D6" s="44"/>
      <c r="E6" s="44"/>
      <c r="F6" s="44"/>
      <c r="G6" s="44"/>
      <c r="H6" s="44"/>
      <c r="I6" s="44"/>
      <c r="J6" s="44"/>
      <c r="K6" s="44" t="s">
        <v>82</v>
      </c>
    </row>
    <row r="7" spans="2:13" ht="18.75" customHeight="1" x14ac:dyDescent="0.2">
      <c r="B7" s="290" t="s">
        <v>83</v>
      </c>
      <c r="C7" s="293" t="s">
        <v>248</v>
      </c>
      <c r="D7" s="296" t="s">
        <v>84</v>
      </c>
      <c r="E7" s="297"/>
      <c r="F7" s="298"/>
      <c r="G7" s="296" t="s">
        <v>65</v>
      </c>
      <c r="H7" s="297"/>
      <c r="I7" s="297"/>
      <c r="J7" s="298"/>
      <c r="K7" s="299" t="s">
        <v>251</v>
      </c>
    </row>
    <row r="8" spans="2:13" ht="28.5" customHeight="1" x14ac:dyDescent="0.2">
      <c r="B8" s="291"/>
      <c r="C8" s="294"/>
      <c r="D8" s="302" t="s">
        <v>85</v>
      </c>
      <c r="E8" s="303"/>
      <c r="F8" s="304" t="s">
        <v>249</v>
      </c>
      <c r="G8" s="304" t="s">
        <v>248</v>
      </c>
      <c r="H8" s="302" t="s">
        <v>85</v>
      </c>
      <c r="I8" s="303"/>
      <c r="J8" s="304" t="s">
        <v>250</v>
      </c>
      <c r="K8" s="300"/>
    </row>
    <row r="9" spans="2:13" ht="30" customHeight="1" x14ac:dyDescent="0.2">
      <c r="B9" s="292"/>
      <c r="C9" s="295"/>
      <c r="D9" s="91" t="s">
        <v>86</v>
      </c>
      <c r="E9" s="91" t="s">
        <v>87</v>
      </c>
      <c r="F9" s="295"/>
      <c r="G9" s="295"/>
      <c r="H9" s="91" t="s">
        <v>88</v>
      </c>
      <c r="I9" s="92" t="s">
        <v>163</v>
      </c>
      <c r="J9" s="295"/>
      <c r="K9" s="301"/>
    </row>
    <row r="10" spans="2:13" ht="15" x14ac:dyDescent="0.25">
      <c r="B10" s="93" t="s">
        <v>66</v>
      </c>
      <c r="C10" s="94">
        <v>14171</v>
      </c>
      <c r="D10" s="94"/>
      <c r="E10" s="94"/>
      <c r="F10" s="94">
        <f>SUM(C10:E10)</f>
        <v>14171</v>
      </c>
      <c r="G10" s="94">
        <v>0</v>
      </c>
      <c r="H10" s="94">
        <f>+F10*10%</f>
        <v>1417.1000000000001</v>
      </c>
      <c r="I10" s="94"/>
      <c r="J10" s="94">
        <f>SUM(G10:I10)</f>
        <v>1417.1000000000001</v>
      </c>
      <c r="K10" s="95">
        <f>+F10-J10</f>
        <v>12753.9</v>
      </c>
    </row>
    <row r="11" spans="2:13" ht="15" x14ac:dyDescent="0.25">
      <c r="B11" s="96" t="s">
        <v>67</v>
      </c>
      <c r="C11" s="97">
        <v>6303</v>
      </c>
      <c r="D11" s="97">
        <v>0</v>
      </c>
      <c r="E11" s="97"/>
      <c r="F11" s="97">
        <f>SUM(C11:E11)</f>
        <v>6303</v>
      </c>
      <c r="G11" s="97">
        <v>0</v>
      </c>
      <c r="H11" s="97">
        <f>+F11*30%</f>
        <v>1890.8999999999999</v>
      </c>
      <c r="I11" s="97"/>
      <c r="J11" s="97">
        <f>SUM(G11:I11)</f>
        <v>1890.8999999999999</v>
      </c>
      <c r="K11" s="98">
        <f>+F11-J11</f>
        <v>4412.1000000000004</v>
      </c>
    </row>
    <row r="12" spans="2:13" ht="15" x14ac:dyDescent="0.25">
      <c r="B12" s="96"/>
      <c r="C12" s="97"/>
      <c r="D12" s="97"/>
      <c r="E12" s="97"/>
      <c r="F12" s="97"/>
      <c r="G12" s="97"/>
      <c r="H12" s="97"/>
      <c r="I12" s="97"/>
      <c r="J12" s="97"/>
      <c r="K12" s="98"/>
    </row>
    <row r="13" spans="2:13" ht="15" x14ac:dyDescent="0.25">
      <c r="B13" s="96"/>
      <c r="C13" s="97"/>
      <c r="D13" s="97"/>
      <c r="E13" s="97"/>
      <c r="F13" s="97"/>
      <c r="G13" s="97"/>
      <c r="H13" s="97"/>
      <c r="I13" s="97"/>
      <c r="J13" s="97"/>
      <c r="K13" s="98"/>
    </row>
    <row r="14" spans="2:13" ht="15.75" thickBot="1" x14ac:dyDescent="0.3">
      <c r="B14" s="99" t="s">
        <v>90</v>
      </c>
      <c r="C14" s="100">
        <f>SUM(C10:C13)</f>
        <v>20474</v>
      </c>
      <c r="D14" s="100">
        <f t="shared" ref="D14:K14" si="0">SUM(D10:D13)</f>
        <v>0</v>
      </c>
      <c r="E14" s="100">
        <f t="shared" si="0"/>
        <v>0</v>
      </c>
      <c r="F14" s="100">
        <f t="shared" si="0"/>
        <v>20474</v>
      </c>
      <c r="G14" s="100">
        <f t="shared" si="0"/>
        <v>0</v>
      </c>
      <c r="H14" s="100">
        <f t="shared" si="0"/>
        <v>3308</v>
      </c>
      <c r="I14" s="100">
        <f t="shared" si="0"/>
        <v>0</v>
      </c>
      <c r="J14" s="100">
        <f t="shared" si="0"/>
        <v>3308</v>
      </c>
      <c r="K14" s="101">
        <f t="shared" si="0"/>
        <v>17166</v>
      </c>
      <c r="L14" s="39" t="s">
        <v>64</v>
      </c>
      <c r="M14" s="40">
        <f>+F14-J14</f>
        <v>17166</v>
      </c>
    </row>
    <row r="15" spans="2:13" x14ac:dyDescent="0.2">
      <c r="M15" s="40">
        <f>+K14-M14</f>
        <v>0</v>
      </c>
    </row>
    <row r="16" spans="2:13" x14ac:dyDescent="0.2">
      <c r="B16" s="39"/>
    </row>
    <row r="18" spans="2:2" x14ac:dyDescent="0.2">
      <c r="B18" s="39"/>
    </row>
  </sheetData>
  <mergeCells count="10">
    <mergeCell ref="B7:B9"/>
    <mergeCell ref="C7:C9"/>
    <mergeCell ref="D7:F7"/>
    <mergeCell ref="G7:J7"/>
    <mergeCell ref="K7:K9"/>
    <mergeCell ref="D8:E8"/>
    <mergeCell ref="F8:F9"/>
    <mergeCell ref="G8:G9"/>
    <mergeCell ref="H8:I8"/>
    <mergeCell ref="J8:J9"/>
  </mergeCells>
  <pageMargins left="0.70866141732283472" right="0.70866141732283472" top="0.74803149606299213" bottom="0.74803149606299213" header="0.31496062992125984" footer="0.31496062992125984"/>
  <pageSetup paperSize="9" orientation="landscape" r:id="rId1"/>
  <headerFooter>
    <oddFooter>&amp;L&amp;F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24" zoomScaleNormal="100" workbookViewId="0">
      <selection activeCell="A41" sqref="A41"/>
    </sheetView>
  </sheetViews>
  <sheetFormatPr defaultRowHeight="12.75" x14ac:dyDescent="0.2"/>
  <cols>
    <col min="1" max="1" width="164.42578125" style="2" customWidth="1"/>
    <col min="2" max="256" width="9.140625" style="2"/>
    <col min="257" max="257" width="164.42578125" style="2" customWidth="1"/>
    <col min="258" max="512" width="9.140625" style="2"/>
    <col min="513" max="513" width="164.42578125" style="2" customWidth="1"/>
    <col min="514" max="768" width="9.140625" style="2"/>
    <col min="769" max="769" width="164.42578125" style="2" customWidth="1"/>
    <col min="770" max="1024" width="9.140625" style="2"/>
    <col min="1025" max="1025" width="164.42578125" style="2" customWidth="1"/>
    <col min="1026" max="1280" width="9.140625" style="2"/>
    <col min="1281" max="1281" width="164.42578125" style="2" customWidth="1"/>
    <col min="1282" max="1536" width="9.140625" style="2"/>
    <col min="1537" max="1537" width="164.42578125" style="2" customWidth="1"/>
    <col min="1538" max="1792" width="9.140625" style="2"/>
    <col min="1793" max="1793" width="164.42578125" style="2" customWidth="1"/>
    <col min="1794" max="2048" width="9.140625" style="2"/>
    <col min="2049" max="2049" width="164.42578125" style="2" customWidth="1"/>
    <col min="2050" max="2304" width="9.140625" style="2"/>
    <col min="2305" max="2305" width="164.42578125" style="2" customWidth="1"/>
    <col min="2306" max="2560" width="9.140625" style="2"/>
    <col min="2561" max="2561" width="164.42578125" style="2" customWidth="1"/>
    <col min="2562" max="2816" width="9.140625" style="2"/>
    <col min="2817" max="2817" width="164.42578125" style="2" customWidth="1"/>
    <col min="2818" max="3072" width="9.140625" style="2"/>
    <col min="3073" max="3073" width="164.42578125" style="2" customWidth="1"/>
    <col min="3074" max="3328" width="9.140625" style="2"/>
    <col min="3329" max="3329" width="164.42578125" style="2" customWidth="1"/>
    <col min="3330" max="3584" width="9.140625" style="2"/>
    <col min="3585" max="3585" width="164.42578125" style="2" customWidth="1"/>
    <col min="3586" max="3840" width="9.140625" style="2"/>
    <col min="3841" max="3841" width="164.42578125" style="2" customWidth="1"/>
    <col min="3842" max="4096" width="9.140625" style="2"/>
    <col min="4097" max="4097" width="164.42578125" style="2" customWidth="1"/>
    <col min="4098" max="4352" width="9.140625" style="2"/>
    <col min="4353" max="4353" width="164.42578125" style="2" customWidth="1"/>
    <col min="4354" max="4608" width="9.140625" style="2"/>
    <col min="4609" max="4609" width="164.42578125" style="2" customWidth="1"/>
    <col min="4610" max="4864" width="9.140625" style="2"/>
    <col min="4865" max="4865" width="164.42578125" style="2" customWidth="1"/>
    <col min="4866" max="5120" width="9.140625" style="2"/>
    <col min="5121" max="5121" width="164.42578125" style="2" customWidth="1"/>
    <col min="5122" max="5376" width="9.140625" style="2"/>
    <col min="5377" max="5377" width="164.42578125" style="2" customWidth="1"/>
    <col min="5378" max="5632" width="9.140625" style="2"/>
    <col min="5633" max="5633" width="164.42578125" style="2" customWidth="1"/>
    <col min="5634" max="5888" width="9.140625" style="2"/>
    <col min="5889" max="5889" width="164.42578125" style="2" customWidth="1"/>
    <col min="5890" max="6144" width="9.140625" style="2"/>
    <col min="6145" max="6145" width="164.42578125" style="2" customWidth="1"/>
    <col min="6146" max="6400" width="9.140625" style="2"/>
    <col min="6401" max="6401" width="164.42578125" style="2" customWidth="1"/>
    <col min="6402" max="6656" width="9.140625" style="2"/>
    <col min="6657" max="6657" width="164.42578125" style="2" customWidth="1"/>
    <col min="6658" max="6912" width="9.140625" style="2"/>
    <col min="6913" max="6913" width="164.42578125" style="2" customWidth="1"/>
    <col min="6914" max="7168" width="9.140625" style="2"/>
    <col min="7169" max="7169" width="164.42578125" style="2" customWidth="1"/>
    <col min="7170" max="7424" width="9.140625" style="2"/>
    <col min="7425" max="7425" width="164.42578125" style="2" customWidth="1"/>
    <col min="7426" max="7680" width="9.140625" style="2"/>
    <col min="7681" max="7681" width="164.42578125" style="2" customWidth="1"/>
    <col min="7682" max="7936" width="9.140625" style="2"/>
    <col min="7937" max="7937" width="164.42578125" style="2" customWidth="1"/>
    <col min="7938" max="8192" width="9.140625" style="2"/>
    <col min="8193" max="8193" width="164.42578125" style="2" customWidth="1"/>
    <col min="8194" max="8448" width="9.140625" style="2"/>
    <col min="8449" max="8449" width="164.42578125" style="2" customWidth="1"/>
    <col min="8450" max="8704" width="9.140625" style="2"/>
    <col min="8705" max="8705" width="164.42578125" style="2" customWidth="1"/>
    <col min="8706" max="8960" width="9.140625" style="2"/>
    <col min="8961" max="8961" width="164.42578125" style="2" customWidth="1"/>
    <col min="8962" max="9216" width="9.140625" style="2"/>
    <col min="9217" max="9217" width="164.42578125" style="2" customWidth="1"/>
    <col min="9218" max="9472" width="9.140625" style="2"/>
    <col min="9473" max="9473" width="164.42578125" style="2" customWidth="1"/>
    <col min="9474" max="9728" width="9.140625" style="2"/>
    <col min="9729" max="9729" width="164.42578125" style="2" customWidth="1"/>
    <col min="9730" max="9984" width="9.140625" style="2"/>
    <col min="9985" max="9985" width="164.42578125" style="2" customWidth="1"/>
    <col min="9986" max="10240" width="9.140625" style="2"/>
    <col min="10241" max="10241" width="164.42578125" style="2" customWidth="1"/>
    <col min="10242" max="10496" width="9.140625" style="2"/>
    <col min="10497" max="10497" width="164.42578125" style="2" customWidth="1"/>
    <col min="10498" max="10752" width="9.140625" style="2"/>
    <col min="10753" max="10753" width="164.42578125" style="2" customWidth="1"/>
    <col min="10754" max="11008" width="9.140625" style="2"/>
    <col min="11009" max="11009" width="164.42578125" style="2" customWidth="1"/>
    <col min="11010" max="11264" width="9.140625" style="2"/>
    <col min="11265" max="11265" width="164.42578125" style="2" customWidth="1"/>
    <col min="11266" max="11520" width="9.140625" style="2"/>
    <col min="11521" max="11521" width="164.42578125" style="2" customWidth="1"/>
    <col min="11522" max="11776" width="9.140625" style="2"/>
    <col min="11777" max="11777" width="164.42578125" style="2" customWidth="1"/>
    <col min="11778" max="12032" width="9.140625" style="2"/>
    <col min="12033" max="12033" width="164.42578125" style="2" customWidth="1"/>
    <col min="12034" max="12288" width="9.140625" style="2"/>
    <col min="12289" max="12289" width="164.42578125" style="2" customWidth="1"/>
    <col min="12290" max="12544" width="9.140625" style="2"/>
    <col min="12545" max="12545" width="164.42578125" style="2" customWidth="1"/>
    <col min="12546" max="12800" width="9.140625" style="2"/>
    <col min="12801" max="12801" width="164.42578125" style="2" customWidth="1"/>
    <col min="12802" max="13056" width="9.140625" style="2"/>
    <col min="13057" max="13057" width="164.42578125" style="2" customWidth="1"/>
    <col min="13058" max="13312" width="9.140625" style="2"/>
    <col min="13313" max="13313" width="164.42578125" style="2" customWidth="1"/>
    <col min="13314" max="13568" width="9.140625" style="2"/>
    <col min="13569" max="13569" width="164.42578125" style="2" customWidth="1"/>
    <col min="13570" max="13824" width="9.140625" style="2"/>
    <col min="13825" max="13825" width="164.42578125" style="2" customWidth="1"/>
    <col min="13826" max="14080" width="9.140625" style="2"/>
    <col min="14081" max="14081" width="164.42578125" style="2" customWidth="1"/>
    <col min="14082" max="14336" width="9.140625" style="2"/>
    <col min="14337" max="14337" width="164.42578125" style="2" customWidth="1"/>
    <col min="14338" max="14592" width="9.140625" style="2"/>
    <col min="14593" max="14593" width="164.42578125" style="2" customWidth="1"/>
    <col min="14594" max="14848" width="9.140625" style="2"/>
    <col min="14849" max="14849" width="164.42578125" style="2" customWidth="1"/>
    <col min="14850" max="15104" width="9.140625" style="2"/>
    <col min="15105" max="15105" width="164.42578125" style="2" customWidth="1"/>
    <col min="15106" max="15360" width="9.140625" style="2"/>
    <col min="15361" max="15361" width="164.42578125" style="2" customWidth="1"/>
    <col min="15362" max="15616" width="9.140625" style="2"/>
    <col min="15617" max="15617" width="164.42578125" style="2" customWidth="1"/>
    <col min="15618" max="15872" width="9.140625" style="2"/>
    <col min="15873" max="15873" width="164.42578125" style="2" customWidth="1"/>
    <col min="15874" max="16128" width="9.140625" style="2"/>
    <col min="16129" max="16129" width="164.42578125" style="2" customWidth="1"/>
    <col min="16130" max="16384" width="9.140625" style="2"/>
  </cols>
  <sheetData>
    <row r="1" spans="1:1" ht="18.75" x14ac:dyDescent="0.3">
      <c r="A1" s="81" t="s">
        <v>142</v>
      </c>
    </row>
    <row r="2" spans="1:1" ht="15.75" x14ac:dyDescent="0.25">
      <c r="A2" s="82" t="s">
        <v>246</v>
      </c>
    </row>
    <row r="3" spans="1:1" ht="15.75" x14ac:dyDescent="0.25">
      <c r="A3" s="82"/>
    </row>
    <row r="4" spans="1:1" x14ac:dyDescent="0.2">
      <c r="A4" s="83" t="s">
        <v>143</v>
      </c>
    </row>
    <row r="5" spans="1:1" x14ac:dyDescent="0.2">
      <c r="A5" s="84"/>
    </row>
    <row r="6" spans="1:1" ht="25.5" x14ac:dyDescent="0.2">
      <c r="A6" s="85" t="s">
        <v>144</v>
      </c>
    </row>
    <row r="7" spans="1:1" x14ac:dyDescent="0.2">
      <c r="A7" s="86"/>
    </row>
    <row r="8" spans="1:1" x14ac:dyDescent="0.2">
      <c r="A8" s="85" t="s">
        <v>145</v>
      </c>
    </row>
    <row r="9" spans="1:1" ht="25.5" x14ac:dyDescent="0.2">
      <c r="A9" s="85" t="s">
        <v>146</v>
      </c>
    </row>
    <row r="10" spans="1:1" x14ac:dyDescent="0.2">
      <c r="A10" s="86"/>
    </row>
    <row r="11" spans="1:1" x14ac:dyDescent="0.2">
      <c r="A11" s="83" t="s">
        <v>147</v>
      </c>
    </row>
    <row r="12" spans="1:1" x14ac:dyDescent="0.2">
      <c r="A12" s="83"/>
    </row>
    <row r="13" spans="1:1" x14ac:dyDescent="0.2">
      <c r="A13" s="86" t="s">
        <v>148</v>
      </c>
    </row>
    <row r="14" spans="1:1" x14ac:dyDescent="0.2">
      <c r="A14" s="86"/>
    </row>
    <row r="15" spans="1:1" x14ac:dyDescent="0.2">
      <c r="A15" s="83" t="s">
        <v>149</v>
      </c>
    </row>
    <row r="16" spans="1:1" x14ac:dyDescent="0.2">
      <c r="A16" s="87"/>
    </row>
    <row r="17" spans="1:1" x14ac:dyDescent="0.2">
      <c r="A17" s="85" t="s">
        <v>150</v>
      </c>
    </row>
    <row r="18" spans="1:1" x14ac:dyDescent="0.2">
      <c r="A18" s="86"/>
    </row>
    <row r="19" spans="1:1" ht="25.5" x14ac:dyDescent="0.2">
      <c r="A19" s="85" t="s">
        <v>151</v>
      </c>
    </row>
    <row r="20" spans="1:1" x14ac:dyDescent="0.2">
      <c r="A20" s="86"/>
    </row>
    <row r="21" spans="1:1" ht="25.5" x14ac:dyDescent="0.2">
      <c r="A21" s="85" t="s">
        <v>152</v>
      </c>
    </row>
    <row r="22" spans="1:1" x14ac:dyDescent="0.2">
      <c r="A22" s="86"/>
    </row>
    <row r="23" spans="1:1" ht="76.5" x14ac:dyDescent="0.2">
      <c r="A23" s="85" t="s">
        <v>153</v>
      </c>
    </row>
    <row r="24" spans="1:1" x14ac:dyDescent="0.2">
      <c r="A24" s="86"/>
    </row>
    <row r="25" spans="1:1" x14ac:dyDescent="0.2">
      <c r="A25" s="85" t="s">
        <v>154</v>
      </c>
    </row>
    <row r="26" spans="1:1" x14ac:dyDescent="0.2">
      <c r="A26" s="86" t="s">
        <v>155</v>
      </c>
    </row>
    <row r="27" spans="1:1" x14ac:dyDescent="0.2">
      <c r="A27" s="86"/>
    </row>
    <row r="28" spans="1:1" x14ac:dyDescent="0.2">
      <c r="A28" s="85" t="s">
        <v>156</v>
      </c>
    </row>
    <row r="29" spans="1:1" x14ac:dyDescent="0.2">
      <c r="A29" s="86"/>
    </row>
    <row r="30" spans="1:1" ht="25.5" x14ac:dyDescent="0.2">
      <c r="A30" s="85" t="s">
        <v>157</v>
      </c>
    </row>
    <row r="31" spans="1:1" x14ac:dyDescent="0.2">
      <c r="A31" s="88"/>
    </row>
    <row r="32" spans="1:1" ht="38.25" x14ac:dyDescent="0.2">
      <c r="A32" s="85" t="s">
        <v>158</v>
      </c>
    </row>
    <row r="33" spans="1:1" x14ac:dyDescent="0.2">
      <c r="A33" s="86" t="s">
        <v>159</v>
      </c>
    </row>
    <row r="34" spans="1:1" x14ac:dyDescent="0.2">
      <c r="A34" s="86" t="s">
        <v>160</v>
      </c>
    </row>
    <row r="35" spans="1:1" x14ac:dyDescent="0.2">
      <c r="A35" s="85"/>
    </row>
    <row r="36" spans="1:1" ht="63.75" x14ac:dyDescent="0.2">
      <c r="A36" s="85" t="s">
        <v>161</v>
      </c>
    </row>
    <row r="37" spans="1:1" x14ac:dyDescent="0.2">
      <c r="A37" s="86"/>
    </row>
    <row r="38" spans="1:1" x14ac:dyDescent="0.2">
      <c r="A38" s="85" t="s">
        <v>162</v>
      </c>
    </row>
    <row r="39" spans="1:1" x14ac:dyDescent="0.2">
      <c r="A39" s="86" t="s">
        <v>247</v>
      </c>
    </row>
    <row r="40" spans="1:1" x14ac:dyDescent="0.2">
      <c r="A40" s="86"/>
    </row>
    <row r="41" spans="1:1" x14ac:dyDescent="0.2">
      <c r="A41" s="89"/>
    </row>
    <row r="42" spans="1:1" ht="15" x14ac:dyDescent="0.25">
      <c r="A42" s="90"/>
    </row>
  </sheetData>
  <pageMargins left="0.7" right="0.7" top="0.75" bottom="0.75" header="0.3" footer="0.3"/>
  <pageSetup paperSize="9" orientation="portrait" r:id="rId1"/>
  <headerFooter>
    <oddFooter>&amp;L&amp;F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M133"/>
  <sheetViews>
    <sheetView view="pageBreakPreview" topLeftCell="A19" zoomScale="90" zoomScaleNormal="100" zoomScaleSheetLayoutView="90" workbookViewId="0">
      <selection activeCell="D101" sqref="D101"/>
    </sheetView>
  </sheetViews>
  <sheetFormatPr defaultRowHeight="12.75" x14ac:dyDescent="0.2"/>
  <cols>
    <col min="1" max="1" width="3.7109375" style="2" customWidth="1"/>
    <col min="2" max="2" width="31.5703125" style="2" customWidth="1"/>
    <col min="3" max="3" width="11.7109375" style="2" bestFit="1" customWidth="1"/>
    <col min="4" max="4" width="13.5703125" style="2" bestFit="1" customWidth="1"/>
    <col min="5" max="5" width="21.5703125" style="2" customWidth="1"/>
    <col min="6" max="6" width="13.5703125" style="2" customWidth="1"/>
    <col min="7" max="7" width="12" style="2" bestFit="1" customWidth="1"/>
    <col min="8" max="8" width="10.140625" style="2" bestFit="1" customWidth="1"/>
    <col min="9" max="9" width="11" style="2" customWidth="1"/>
    <col min="10" max="10" width="8.5703125" style="2" customWidth="1"/>
    <col min="11" max="11" width="11.28515625" style="2" customWidth="1"/>
    <col min="12" max="12" width="10.28515625" style="2" bestFit="1" customWidth="1"/>
    <col min="13" max="256" width="9.140625" style="2"/>
    <col min="257" max="257" width="3.7109375" style="2" customWidth="1"/>
    <col min="258" max="258" width="31.5703125" style="2" customWidth="1"/>
    <col min="259" max="259" width="11.7109375" style="2" bestFit="1" customWidth="1"/>
    <col min="260" max="260" width="13.5703125" style="2" bestFit="1" customWidth="1"/>
    <col min="261" max="261" width="21.5703125" style="2" customWidth="1"/>
    <col min="262" max="262" width="13.5703125" style="2" customWidth="1"/>
    <col min="263" max="263" width="12" style="2" bestFit="1" customWidth="1"/>
    <col min="264" max="264" width="10.140625" style="2" bestFit="1" customWidth="1"/>
    <col min="265" max="265" width="11" style="2" customWidth="1"/>
    <col min="266" max="266" width="8.5703125" style="2" customWidth="1"/>
    <col min="267" max="267" width="11.28515625" style="2" customWidth="1"/>
    <col min="268" max="268" width="10.28515625" style="2" bestFit="1" customWidth="1"/>
    <col min="269" max="512" width="9.140625" style="2"/>
    <col min="513" max="513" width="3.7109375" style="2" customWidth="1"/>
    <col min="514" max="514" width="31.5703125" style="2" customWidth="1"/>
    <col min="515" max="515" width="11.7109375" style="2" bestFit="1" customWidth="1"/>
    <col min="516" max="516" width="13.5703125" style="2" bestFit="1" customWidth="1"/>
    <col min="517" max="517" width="21.5703125" style="2" customWidth="1"/>
    <col min="518" max="518" width="13.5703125" style="2" customWidth="1"/>
    <col min="519" max="519" width="12" style="2" bestFit="1" customWidth="1"/>
    <col min="520" max="520" width="10.140625" style="2" bestFit="1" customWidth="1"/>
    <col min="521" max="521" width="11" style="2" customWidth="1"/>
    <col min="522" max="522" width="8.5703125" style="2" customWidth="1"/>
    <col min="523" max="523" width="11.28515625" style="2" customWidth="1"/>
    <col min="524" max="524" width="10.28515625" style="2" bestFit="1" customWidth="1"/>
    <col min="525" max="768" width="9.140625" style="2"/>
    <col min="769" max="769" width="3.7109375" style="2" customWidth="1"/>
    <col min="770" max="770" width="31.5703125" style="2" customWidth="1"/>
    <col min="771" max="771" width="11.7109375" style="2" bestFit="1" customWidth="1"/>
    <col min="772" max="772" width="13.5703125" style="2" bestFit="1" customWidth="1"/>
    <col min="773" max="773" width="21.5703125" style="2" customWidth="1"/>
    <col min="774" max="774" width="13.5703125" style="2" customWidth="1"/>
    <col min="775" max="775" width="12" style="2" bestFit="1" customWidth="1"/>
    <col min="776" max="776" width="10.140625" style="2" bestFit="1" customWidth="1"/>
    <col min="777" max="777" width="11" style="2" customWidth="1"/>
    <col min="778" max="778" width="8.5703125" style="2" customWidth="1"/>
    <col min="779" max="779" width="11.28515625" style="2" customWidth="1"/>
    <col min="780" max="780" width="10.28515625" style="2" bestFit="1" customWidth="1"/>
    <col min="781" max="1024" width="9.140625" style="2"/>
    <col min="1025" max="1025" width="3.7109375" style="2" customWidth="1"/>
    <col min="1026" max="1026" width="31.5703125" style="2" customWidth="1"/>
    <col min="1027" max="1027" width="11.7109375" style="2" bestFit="1" customWidth="1"/>
    <col min="1028" max="1028" width="13.5703125" style="2" bestFit="1" customWidth="1"/>
    <col min="1029" max="1029" width="21.5703125" style="2" customWidth="1"/>
    <col min="1030" max="1030" width="13.5703125" style="2" customWidth="1"/>
    <col min="1031" max="1031" width="12" style="2" bestFit="1" customWidth="1"/>
    <col min="1032" max="1032" width="10.140625" style="2" bestFit="1" customWidth="1"/>
    <col min="1033" max="1033" width="11" style="2" customWidth="1"/>
    <col min="1034" max="1034" width="8.5703125" style="2" customWidth="1"/>
    <col min="1035" max="1035" width="11.28515625" style="2" customWidth="1"/>
    <col min="1036" max="1036" width="10.28515625" style="2" bestFit="1" customWidth="1"/>
    <col min="1037" max="1280" width="9.140625" style="2"/>
    <col min="1281" max="1281" width="3.7109375" style="2" customWidth="1"/>
    <col min="1282" max="1282" width="31.5703125" style="2" customWidth="1"/>
    <col min="1283" max="1283" width="11.7109375" style="2" bestFit="1" customWidth="1"/>
    <col min="1284" max="1284" width="13.5703125" style="2" bestFit="1" customWidth="1"/>
    <col min="1285" max="1285" width="21.5703125" style="2" customWidth="1"/>
    <col min="1286" max="1286" width="13.5703125" style="2" customWidth="1"/>
    <col min="1287" max="1287" width="12" style="2" bestFit="1" customWidth="1"/>
    <col min="1288" max="1288" width="10.140625" style="2" bestFit="1" customWidth="1"/>
    <col min="1289" max="1289" width="11" style="2" customWidth="1"/>
    <col min="1290" max="1290" width="8.5703125" style="2" customWidth="1"/>
    <col min="1291" max="1291" width="11.28515625" style="2" customWidth="1"/>
    <col min="1292" max="1292" width="10.28515625" style="2" bestFit="1" customWidth="1"/>
    <col min="1293" max="1536" width="9.140625" style="2"/>
    <col min="1537" max="1537" width="3.7109375" style="2" customWidth="1"/>
    <col min="1538" max="1538" width="31.5703125" style="2" customWidth="1"/>
    <col min="1539" max="1539" width="11.7109375" style="2" bestFit="1" customWidth="1"/>
    <col min="1540" max="1540" width="13.5703125" style="2" bestFit="1" customWidth="1"/>
    <col min="1541" max="1541" width="21.5703125" style="2" customWidth="1"/>
    <col min="1542" max="1542" width="13.5703125" style="2" customWidth="1"/>
    <col min="1543" max="1543" width="12" style="2" bestFit="1" customWidth="1"/>
    <col min="1544" max="1544" width="10.140625" style="2" bestFit="1" customWidth="1"/>
    <col min="1545" max="1545" width="11" style="2" customWidth="1"/>
    <col min="1546" max="1546" width="8.5703125" style="2" customWidth="1"/>
    <col min="1547" max="1547" width="11.28515625" style="2" customWidth="1"/>
    <col min="1548" max="1548" width="10.28515625" style="2" bestFit="1" customWidth="1"/>
    <col min="1549" max="1792" width="9.140625" style="2"/>
    <col min="1793" max="1793" width="3.7109375" style="2" customWidth="1"/>
    <col min="1794" max="1794" width="31.5703125" style="2" customWidth="1"/>
    <col min="1795" max="1795" width="11.7109375" style="2" bestFit="1" customWidth="1"/>
    <col min="1796" max="1796" width="13.5703125" style="2" bestFit="1" customWidth="1"/>
    <col min="1797" max="1797" width="21.5703125" style="2" customWidth="1"/>
    <col min="1798" max="1798" width="13.5703125" style="2" customWidth="1"/>
    <col min="1799" max="1799" width="12" style="2" bestFit="1" customWidth="1"/>
    <col min="1800" max="1800" width="10.140625" style="2" bestFit="1" customWidth="1"/>
    <col min="1801" max="1801" width="11" style="2" customWidth="1"/>
    <col min="1802" max="1802" width="8.5703125" style="2" customWidth="1"/>
    <col min="1803" max="1803" width="11.28515625" style="2" customWidth="1"/>
    <col min="1804" max="1804" width="10.28515625" style="2" bestFit="1" customWidth="1"/>
    <col min="1805" max="2048" width="9.140625" style="2"/>
    <col min="2049" max="2049" width="3.7109375" style="2" customWidth="1"/>
    <col min="2050" max="2050" width="31.5703125" style="2" customWidth="1"/>
    <col min="2051" max="2051" width="11.7109375" style="2" bestFit="1" customWidth="1"/>
    <col min="2052" max="2052" width="13.5703125" style="2" bestFit="1" customWidth="1"/>
    <col min="2053" max="2053" width="21.5703125" style="2" customWidth="1"/>
    <col min="2054" max="2054" width="13.5703125" style="2" customWidth="1"/>
    <col min="2055" max="2055" width="12" style="2" bestFit="1" customWidth="1"/>
    <col min="2056" max="2056" width="10.140625" style="2" bestFit="1" customWidth="1"/>
    <col min="2057" max="2057" width="11" style="2" customWidth="1"/>
    <col min="2058" max="2058" width="8.5703125" style="2" customWidth="1"/>
    <col min="2059" max="2059" width="11.28515625" style="2" customWidth="1"/>
    <col min="2060" max="2060" width="10.28515625" style="2" bestFit="1" customWidth="1"/>
    <col min="2061" max="2304" width="9.140625" style="2"/>
    <col min="2305" max="2305" width="3.7109375" style="2" customWidth="1"/>
    <col min="2306" max="2306" width="31.5703125" style="2" customWidth="1"/>
    <col min="2307" max="2307" width="11.7109375" style="2" bestFit="1" customWidth="1"/>
    <col min="2308" max="2308" width="13.5703125" style="2" bestFit="1" customWidth="1"/>
    <col min="2309" max="2309" width="21.5703125" style="2" customWidth="1"/>
    <col min="2310" max="2310" width="13.5703125" style="2" customWidth="1"/>
    <col min="2311" max="2311" width="12" style="2" bestFit="1" customWidth="1"/>
    <col min="2312" max="2312" width="10.140625" style="2" bestFit="1" customWidth="1"/>
    <col min="2313" max="2313" width="11" style="2" customWidth="1"/>
    <col min="2314" max="2314" width="8.5703125" style="2" customWidth="1"/>
    <col min="2315" max="2315" width="11.28515625" style="2" customWidth="1"/>
    <col min="2316" max="2316" width="10.28515625" style="2" bestFit="1" customWidth="1"/>
    <col min="2317" max="2560" width="9.140625" style="2"/>
    <col min="2561" max="2561" width="3.7109375" style="2" customWidth="1"/>
    <col min="2562" max="2562" width="31.5703125" style="2" customWidth="1"/>
    <col min="2563" max="2563" width="11.7109375" style="2" bestFit="1" customWidth="1"/>
    <col min="2564" max="2564" width="13.5703125" style="2" bestFit="1" customWidth="1"/>
    <col min="2565" max="2565" width="21.5703125" style="2" customWidth="1"/>
    <col min="2566" max="2566" width="13.5703125" style="2" customWidth="1"/>
    <col min="2567" max="2567" width="12" style="2" bestFit="1" customWidth="1"/>
    <col min="2568" max="2568" width="10.140625" style="2" bestFit="1" customWidth="1"/>
    <col min="2569" max="2569" width="11" style="2" customWidth="1"/>
    <col min="2570" max="2570" width="8.5703125" style="2" customWidth="1"/>
    <col min="2571" max="2571" width="11.28515625" style="2" customWidth="1"/>
    <col min="2572" max="2572" width="10.28515625" style="2" bestFit="1" customWidth="1"/>
    <col min="2573" max="2816" width="9.140625" style="2"/>
    <col min="2817" max="2817" width="3.7109375" style="2" customWidth="1"/>
    <col min="2818" max="2818" width="31.5703125" style="2" customWidth="1"/>
    <col min="2819" max="2819" width="11.7109375" style="2" bestFit="1" customWidth="1"/>
    <col min="2820" max="2820" width="13.5703125" style="2" bestFit="1" customWidth="1"/>
    <col min="2821" max="2821" width="21.5703125" style="2" customWidth="1"/>
    <col min="2822" max="2822" width="13.5703125" style="2" customWidth="1"/>
    <col min="2823" max="2823" width="12" style="2" bestFit="1" customWidth="1"/>
    <col min="2824" max="2824" width="10.140625" style="2" bestFit="1" customWidth="1"/>
    <col min="2825" max="2825" width="11" style="2" customWidth="1"/>
    <col min="2826" max="2826" width="8.5703125" style="2" customWidth="1"/>
    <col min="2827" max="2827" width="11.28515625" style="2" customWidth="1"/>
    <col min="2828" max="2828" width="10.28515625" style="2" bestFit="1" customWidth="1"/>
    <col min="2829" max="3072" width="9.140625" style="2"/>
    <col min="3073" max="3073" width="3.7109375" style="2" customWidth="1"/>
    <col min="3074" max="3074" width="31.5703125" style="2" customWidth="1"/>
    <col min="3075" max="3075" width="11.7109375" style="2" bestFit="1" customWidth="1"/>
    <col min="3076" max="3076" width="13.5703125" style="2" bestFit="1" customWidth="1"/>
    <col min="3077" max="3077" width="21.5703125" style="2" customWidth="1"/>
    <col min="3078" max="3078" width="13.5703125" style="2" customWidth="1"/>
    <col min="3079" max="3079" width="12" style="2" bestFit="1" customWidth="1"/>
    <col min="3080" max="3080" width="10.140625" style="2" bestFit="1" customWidth="1"/>
    <col min="3081" max="3081" width="11" style="2" customWidth="1"/>
    <col min="3082" max="3082" width="8.5703125" style="2" customWidth="1"/>
    <col min="3083" max="3083" width="11.28515625" style="2" customWidth="1"/>
    <col min="3084" max="3084" width="10.28515625" style="2" bestFit="1" customWidth="1"/>
    <col min="3085" max="3328" width="9.140625" style="2"/>
    <col min="3329" max="3329" width="3.7109375" style="2" customWidth="1"/>
    <col min="3330" max="3330" width="31.5703125" style="2" customWidth="1"/>
    <col min="3331" max="3331" width="11.7109375" style="2" bestFit="1" customWidth="1"/>
    <col min="3332" max="3332" width="13.5703125" style="2" bestFit="1" customWidth="1"/>
    <col min="3333" max="3333" width="21.5703125" style="2" customWidth="1"/>
    <col min="3334" max="3334" width="13.5703125" style="2" customWidth="1"/>
    <col min="3335" max="3335" width="12" style="2" bestFit="1" customWidth="1"/>
    <col min="3336" max="3336" width="10.140625" style="2" bestFit="1" customWidth="1"/>
    <col min="3337" max="3337" width="11" style="2" customWidth="1"/>
    <col min="3338" max="3338" width="8.5703125" style="2" customWidth="1"/>
    <col min="3339" max="3339" width="11.28515625" style="2" customWidth="1"/>
    <col min="3340" max="3340" width="10.28515625" style="2" bestFit="1" customWidth="1"/>
    <col min="3341" max="3584" width="9.140625" style="2"/>
    <col min="3585" max="3585" width="3.7109375" style="2" customWidth="1"/>
    <col min="3586" max="3586" width="31.5703125" style="2" customWidth="1"/>
    <col min="3587" max="3587" width="11.7109375" style="2" bestFit="1" customWidth="1"/>
    <col min="3588" max="3588" width="13.5703125" style="2" bestFit="1" customWidth="1"/>
    <col min="3589" max="3589" width="21.5703125" style="2" customWidth="1"/>
    <col min="3590" max="3590" width="13.5703125" style="2" customWidth="1"/>
    <col min="3591" max="3591" width="12" style="2" bestFit="1" customWidth="1"/>
    <col min="3592" max="3592" width="10.140625" style="2" bestFit="1" customWidth="1"/>
    <col min="3593" max="3593" width="11" style="2" customWidth="1"/>
    <col min="3594" max="3594" width="8.5703125" style="2" customWidth="1"/>
    <col min="3595" max="3595" width="11.28515625" style="2" customWidth="1"/>
    <col min="3596" max="3596" width="10.28515625" style="2" bestFit="1" customWidth="1"/>
    <col min="3597" max="3840" width="9.140625" style="2"/>
    <col min="3841" max="3841" width="3.7109375" style="2" customWidth="1"/>
    <col min="3842" max="3842" width="31.5703125" style="2" customWidth="1"/>
    <col min="3843" max="3843" width="11.7109375" style="2" bestFit="1" customWidth="1"/>
    <col min="3844" max="3844" width="13.5703125" style="2" bestFit="1" customWidth="1"/>
    <col min="3845" max="3845" width="21.5703125" style="2" customWidth="1"/>
    <col min="3846" max="3846" width="13.5703125" style="2" customWidth="1"/>
    <col min="3847" max="3847" width="12" style="2" bestFit="1" customWidth="1"/>
    <col min="3848" max="3848" width="10.140625" style="2" bestFit="1" customWidth="1"/>
    <col min="3849" max="3849" width="11" style="2" customWidth="1"/>
    <col min="3850" max="3850" width="8.5703125" style="2" customWidth="1"/>
    <col min="3851" max="3851" width="11.28515625" style="2" customWidth="1"/>
    <col min="3852" max="3852" width="10.28515625" style="2" bestFit="1" customWidth="1"/>
    <col min="3853" max="4096" width="9.140625" style="2"/>
    <col min="4097" max="4097" width="3.7109375" style="2" customWidth="1"/>
    <col min="4098" max="4098" width="31.5703125" style="2" customWidth="1"/>
    <col min="4099" max="4099" width="11.7109375" style="2" bestFit="1" customWidth="1"/>
    <col min="4100" max="4100" width="13.5703125" style="2" bestFit="1" customWidth="1"/>
    <col min="4101" max="4101" width="21.5703125" style="2" customWidth="1"/>
    <col min="4102" max="4102" width="13.5703125" style="2" customWidth="1"/>
    <col min="4103" max="4103" width="12" style="2" bestFit="1" customWidth="1"/>
    <col min="4104" max="4104" width="10.140625" style="2" bestFit="1" customWidth="1"/>
    <col min="4105" max="4105" width="11" style="2" customWidth="1"/>
    <col min="4106" max="4106" width="8.5703125" style="2" customWidth="1"/>
    <col min="4107" max="4107" width="11.28515625" style="2" customWidth="1"/>
    <col min="4108" max="4108" width="10.28515625" style="2" bestFit="1" customWidth="1"/>
    <col min="4109" max="4352" width="9.140625" style="2"/>
    <col min="4353" max="4353" width="3.7109375" style="2" customWidth="1"/>
    <col min="4354" max="4354" width="31.5703125" style="2" customWidth="1"/>
    <col min="4355" max="4355" width="11.7109375" style="2" bestFit="1" customWidth="1"/>
    <col min="4356" max="4356" width="13.5703125" style="2" bestFit="1" customWidth="1"/>
    <col min="4357" max="4357" width="21.5703125" style="2" customWidth="1"/>
    <col min="4358" max="4358" width="13.5703125" style="2" customWidth="1"/>
    <col min="4359" max="4359" width="12" style="2" bestFit="1" customWidth="1"/>
    <col min="4360" max="4360" width="10.140625" style="2" bestFit="1" customWidth="1"/>
    <col min="4361" max="4361" width="11" style="2" customWidth="1"/>
    <col min="4362" max="4362" width="8.5703125" style="2" customWidth="1"/>
    <col min="4363" max="4363" width="11.28515625" style="2" customWidth="1"/>
    <col min="4364" max="4364" width="10.28515625" style="2" bestFit="1" customWidth="1"/>
    <col min="4365" max="4608" width="9.140625" style="2"/>
    <col min="4609" max="4609" width="3.7109375" style="2" customWidth="1"/>
    <col min="4610" max="4610" width="31.5703125" style="2" customWidth="1"/>
    <col min="4611" max="4611" width="11.7109375" style="2" bestFit="1" customWidth="1"/>
    <col min="4612" max="4612" width="13.5703125" style="2" bestFit="1" customWidth="1"/>
    <col min="4613" max="4613" width="21.5703125" style="2" customWidth="1"/>
    <col min="4614" max="4614" width="13.5703125" style="2" customWidth="1"/>
    <col min="4615" max="4615" width="12" style="2" bestFit="1" customWidth="1"/>
    <col min="4616" max="4616" width="10.140625" style="2" bestFit="1" customWidth="1"/>
    <col min="4617" max="4617" width="11" style="2" customWidth="1"/>
    <col min="4618" max="4618" width="8.5703125" style="2" customWidth="1"/>
    <col min="4619" max="4619" width="11.28515625" style="2" customWidth="1"/>
    <col min="4620" max="4620" width="10.28515625" style="2" bestFit="1" customWidth="1"/>
    <col min="4621" max="4864" width="9.140625" style="2"/>
    <col min="4865" max="4865" width="3.7109375" style="2" customWidth="1"/>
    <col min="4866" max="4866" width="31.5703125" style="2" customWidth="1"/>
    <col min="4867" max="4867" width="11.7109375" style="2" bestFit="1" customWidth="1"/>
    <col min="4868" max="4868" width="13.5703125" style="2" bestFit="1" customWidth="1"/>
    <col min="4869" max="4869" width="21.5703125" style="2" customWidth="1"/>
    <col min="4870" max="4870" width="13.5703125" style="2" customWidth="1"/>
    <col min="4871" max="4871" width="12" style="2" bestFit="1" customWidth="1"/>
    <col min="4872" max="4872" width="10.140625" style="2" bestFit="1" customWidth="1"/>
    <col min="4873" max="4873" width="11" style="2" customWidth="1"/>
    <col min="4874" max="4874" width="8.5703125" style="2" customWidth="1"/>
    <col min="4875" max="4875" width="11.28515625" style="2" customWidth="1"/>
    <col min="4876" max="4876" width="10.28515625" style="2" bestFit="1" customWidth="1"/>
    <col min="4877" max="5120" width="9.140625" style="2"/>
    <col min="5121" max="5121" width="3.7109375" style="2" customWidth="1"/>
    <col min="5122" max="5122" width="31.5703125" style="2" customWidth="1"/>
    <col min="5123" max="5123" width="11.7109375" style="2" bestFit="1" customWidth="1"/>
    <col min="5124" max="5124" width="13.5703125" style="2" bestFit="1" customWidth="1"/>
    <col min="5125" max="5125" width="21.5703125" style="2" customWidth="1"/>
    <col min="5126" max="5126" width="13.5703125" style="2" customWidth="1"/>
    <col min="5127" max="5127" width="12" style="2" bestFit="1" customWidth="1"/>
    <col min="5128" max="5128" width="10.140625" style="2" bestFit="1" customWidth="1"/>
    <col min="5129" max="5129" width="11" style="2" customWidth="1"/>
    <col min="5130" max="5130" width="8.5703125" style="2" customWidth="1"/>
    <col min="5131" max="5131" width="11.28515625" style="2" customWidth="1"/>
    <col min="5132" max="5132" width="10.28515625" style="2" bestFit="1" customWidth="1"/>
    <col min="5133" max="5376" width="9.140625" style="2"/>
    <col min="5377" max="5377" width="3.7109375" style="2" customWidth="1"/>
    <col min="5378" max="5378" width="31.5703125" style="2" customWidth="1"/>
    <col min="5379" max="5379" width="11.7109375" style="2" bestFit="1" customWidth="1"/>
    <col min="5380" max="5380" width="13.5703125" style="2" bestFit="1" customWidth="1"/>
    <col min="5381" max="5381" width="21.5703125" style="2" customWidth="1"/>
    <col min="5382" max="5382" width="13.5703125" style="2" customWidth="1"/>
    <col min="5383" max="5383" width="12" style="2" bestFit="1" customWidth="1"/>
    <col min="5384" max="5384" width="10.140625" style="2" bestFit="1" customWidth="1"/>
    <col min="5385" max="5385" width="11" style="2" customWidth="1"/>
    <col min="5386" max="5386" width="8.5703125" style="2" customWidth="1"/>
    <col min="5387" max="5387" width="11.28515625" style="2" customWidth="1"/>
    <col min="5388" max="5388" width="10.28515625" style="2" bestFit="1" customWidth="1"/>
    <col min="5389" max="5632" width="9.140625" style="2"/>
    <col min="5633" max="5633" width="3.7109375" style="2" customWidth="1"/>
    <col min="5634" max="5634" width="31.5703125" style="2" customWidth="1"/>
    <col min="5635" max="5635" width="11.7109375" style="2" bestFit="1" customWidth="1"/>
    <col min="5636" max="5636" width="13.5703125" style="2" bestFit="1" customWidth="1"/>
    <col min="5637" max="5637" width="21.5703125" style="2" customWidth="1"/>
    <col min="5638" max="5638" width="13.5703125" style="2" customWidth="1"/>
    <col min="5639" max="5639" width="12" style="2" bestFit="1" customWidth="1"/>
    <col min="5640" max="5640" width="10.140625" style="2" bestFit="1" customWidth="1"/>
    <col min="5641" max="5641" width="11" style="2" customWidth="1"/>
    <col min="5642" max="5642" width="8.5703125" style="2" customWidth="1"/>
    <col min="5643" max="5643" width="11.28515625" style="2" customWidth="1"/>
    <col min="5644" max="5644" width="10.28515625" style="2" bestFit="1" customWidth="1"/>
    <col min="5645" max="5888" width="9.140625" style="2"/>
    <col min="5889" max="5889" width="3.7109375" style="2" customWidth="1"/>
    <col min="5890" max="5890" width="31.5703125" style="2" customWidth="1"/>
    <col min="5891" max="5891" width="11.7109375" style="2" bestFit="1" customWidth="1"/>
    <col min="5892" max="5892" width="13.5703125" style="2" bestFit="1" customWidth="1"/>
    <col min="5893" max="5893" width="21.5703125" style="2" customWidth="1"/>
    <col min="5894" max="5894" width="13.5703125" style="2" customWidth="1"/>
    <col min="5895" max="5895" width="12" style="2" bestFit="1" customWidth="1"/>
    <col min="5896" max="5896" width="10.140625" style="2" bestFit="1" customWidth="1"/>
    <col min="5897" max="5897" width="11" style="2" customWidth="1"/>
    <col min="5898" max="5898" width="8.5703125" style="2" customWidth="1"/>
    <col min="5899" max="5899" width="11.28515625" style="2" customWidth="1"/>
    <col min="5900" max="5900" width="10.28515625" style="2" bestFit="1" customWidth="1"/>
    <col min="5901" max="6144" width="9.140625" style="2"/>
    <col min="6145" max="6145" width="3.7109375" style="2" customWidth="1"/>
    <col min="6146" max="6146" width="31.5703125" style="2" customWidth="1"/>
    <col min="6147" max="6147" width="11.7109375" style="2" bestFit="1" customWidth="1"/>
    <col min="6148" max="6148" width="13.5703125" style="2" bestFit="1" customWidth="1"/>
    <col min="6149" max="6149" width="21.5703125" style="2" customWidth="1"/>
    <col min="6150" max="6150" width="13.5703125" style="2" customWidth="1"/>
    <col min="6151" max="6151" width="12" style="2" bestFit="1" customWidth="1"/>
    <col min="6152" max="6152" width="10.140625" style="2" bestFit="1" customWidth="1"/>
    <col min="6153" max="6153" width="11" style="2" customWidth="1"/>
    <col min="6154" max="6154" width="8.5703125" style="2" customWidth="1"/>
    <col min="6155" max="6155" width="11.28515625" style="2" customWidth="1"/>
    <col min="6156" max="6156" width="10.28515625" style="2" bestFit="1" customWidth="1"/>
    <col min="6157" max="6400" width="9.140625" style="2"/>
    <col min="6401" max="6401" width="3.7109375" style="2" customWidth="1"/>
    <col min="6402" max="6402" width="31.5703125" style="2" customWidth="1"/>
    <col min="6403" max="6403" width="11.7109375" style="2" bestFit="1" customWidth="1"/>
    <col min="6404" max="6404" width="13.5703125" style="2" bestFit="1" customWidth="1"/>
    <col min="6405" max="6405" width="21.5703125" style="2" customWidth="1"/>
    <col min="6406" max="6406" width="13.5703125" style="2" customWidth="1"/>
    <col min="6407" max="6407" width="12" style="2" bestFit="1" customWidth="1"/>
    <col min="6408" max="6408" width="10.140625" style="2" bestFit="1" customWidth="1"/>
    <col min="6409" max="6409" width="11" style="2" customWidth="1"/>
    <col min="6410" max="6410" width="8.5703125" style="2" customWidth="1"/>
    <col min="6411" max="6411" width="11.28515625" style="2" customWidth="1"/>
    <col min="6412" max="6412" width="10.28515625" style="2" bestFit="1" customWidth="1"/>
    <col min="6413" max="6656" width="9.140625" style="2"/>
    <col min="6657" max="6657" width="3.7109375" style="2" customWidth="1"/>
    <col min="6658" max="6658" width="31.5703125" style="2" customWidth="1"/>
    <col min="6659" max="6659" width="11.7109375" style="2" bestFit="1" customWidth="1"/>
    <col min="6660" max="6660" width="13.5703125" style="2" bestFit="1" customWidth="1"/>
    <col min="6661" max="6661" width="21.5703125" style="2" customWidth="1"/>
    <col min="6662" max="6662" width="13.5703125" style="2" customWidth="1"/>
    <col min="6663" max="6663" width="12" style="2" bestFit="1" customWidth="1"/>
    <col min="6664" max="6664" width="10.140625" style="2" bestFit="1" customWidth="1"/>
    <col min="6665" max="6665" width="11" style="2" customWidth="1"/>
    <col min="6666" max="6666" width="8.5703125" style="2" customWidth="1"/>
    <col min="6667" max="6667" width="11.28515625" style="2" customWidth="1"/>
    <col min="6668" max="6668" width="10.28515625" style="2" bestFit="1" customWidth="1"/>
    <col min="6669" max="6912" width="9.140625" style="2"/>
    <col min="6913" max="6913" width="3.7109375" style="2" customWidth="1"/>
    <col min="6914" max="6914" width="31.5703125" style="2" customWidth="1"/>
    <col min="6915" max="6915" width="11.7109375" style="2" bestFit="1" customWidth="1"/>
    <col min="6916" max="6916" width="13.5703125" style="2" bestFit="1" customWidth="1"/>
    <col min="6917" max="6917" width="21.5703125" style="2" customWidth="1"/>
    <col min="6918" max="6918" width="13.5703125" style="2" customWidth="1"/>
    <col min="6919" max="6919" width="12" style="2" bestFit="1" customWidth="1"/>
    <col min="6920" max="6920" width="10.140625" style="2" bestFit="1" customWidth="1"/>
    <col min="6921" max="6921" width="11" style="2" customWidth="1"/>
    <col min="6922" max="6922" width="8.5703125" style="2" customWidth="1"/>
    <col min="6923" max="6923" width="11.28515625" style="2" customWidth="1"/>
    <col min="6924" max="6924" width="10.28515625" style="2" bestFit="1" customWidth="1"/>
    <col min="6925" max="7168" width="9.140625" style="2"/>
    <col min="7169" max="7169" width="3.7109375" style="2" customWidth="1"/>
    <col min="7170" max="7170" width="31.5703125" style="2" customWidth="1"/>
    <col min="7171" max="7171" width="11.7109375" style="2" bestFit="1" customWidth="1"/>
    <col min="7172" max="7172" width="13.5703125" style="2" bestFit="1" customWidth="1"/>
    <col min="7173" max="7173" width="21.5703125" style="2" customWidth="1"/>
    <col min="7174" max="7174" width="13.5703125" style="2" customWidth="1"/>
    <col min="7175" max="7175" width="12" style="2" bestFit="1" customWidth="1"/>
    <col min="7176" max="7176" width="10.140625" style="2" bestFit="1" customWidth="1"/>
    <col min="7177" max="7177" width="11" style="2" customWidth="1"/>
    <col min="7178" max="7178" width="8.5703125" style="2" customWidth="1"/>
    <col min="7179" max="7179" width="11.28515625" style="2" customWidth="1"/>
    <col min="7180" max="7180" width="10.28515625" style="2" bestFit="1" customWidth="1"/>
    <col min="7181" max="7424" width="9.140625" style="2"/>
    <col min="7425" max="7425" width="3.7109375" style="2" customWidth="1"/>
    <col min="7426" max="7426" width="31.5703125" style="2" customWidth="1"/>
    <col min="7427" max="7427" width="11.7109375" style="2" bestFit="1" customWidth="1"/>
    <col min="7428" max="7428" width="13.5703125" style="2" bestFit="1" customWidth="1"/>
    <col min="7429" max="7429" width="21.5703125" style="2" customWidth="1"/>
    <col min="7430" max="7430" width="13.5703125" style="2" customWidth="1"/>
    <col min="7431" max="7431" width="12" style="2" bestFit="1" customWidth="1"/>
    <col min="7432" max="7432" width="10.140625" style="2" bestFit="1" customWidth="1"/>
    <col min="7433" max="7433" width="11" style="2" customWidth="1"/>
    <col min="7434" max="7434" width="8.5703125" style="2" customWidth="1"/>
    <col min="7435" max="7435" width="11.28515625" style="2" customWidth="1"/>
    <col min="7436" max="7436" width="10.28515625" style="2" bestFit="1" customWidth="1"/>
    <col min="7437" max="7680" width="9.140625" style="2"/>
    <col min="7681" max="7681" width="3.7109375" style="2" customWidth="1"/>
    <col min="7682" max="7682" width="31.5703125" style="2" customWidth="1"/>
    <col min="7683" max="7683" width="11.7109375" style="2" bestFit="1" customWidth="1"/>
    <col min="7684" max="7684" width="13.5703125" style="2" bestFit="1" customWidth="1"/>
    <col min="7685" max="7685" width="21.5703125" style="2" customWidth="1"/>
    <col min="7686" max="7686" width="13.5703125" style="2" customWidth="1"/>
    <col min="7687" max="7687" width="12" style="2" bestFit="1" customWidth="1"/>
    <col min="7688" max="7688" width="10.140625" style="2" bestFit="1" customWidth="1"/>
    <col min="7689" max="7689" width="11" style="2" customWidth="1"/>
    <col min="7690" max="7690" width="8.5703125" style="2" customWidth="1"/>
    <col min="7691" max="7691" width="11.28515625" style="2" customWidth="1"/>
    <col min="7692" max="7692" width="10.28515625" style="2" bestFit="1" customWidth="1"/>
    <col min="7693" max="7936" width="9.140625" style="2"/>
    <col min="7937" max="7937" width="3.7109375" style="2" customWidth="1"/>
    <col min="7938" max="7938" width="31.5703125" style="2" customWidth="1"/>
    <col min="7939" max="7939" width="11.7109375" style="2" bestFit="1" customWidth="1"/>
    <col min="7940" max="7940" width="13.5703125" style="2" bestFit="1" customWidth="1"/>
    <col min="7941" max="7941" width="21.5703125" style="2" customWidth="1"/>
    <col min="7942" max="7942" width="13.5703125" style="2" customWidth="1"/>
    <col min="7943" max="7943" width="12" style="2" bestFit="1" customWidth="1"/>
    <col min="7944" max="7944" width="10.140625" style="2" bestFit="1" customWidth="1"/>
    <col min="7945" max="7945" width="11" style="2" customWidth="1"/>
    <col min="7946" max="7946" width="8.5703125" style="2" customWidth="1"/>
    <col min="7947" max="7947" width="11.28515625" style="2" customWidth="1"/>
    <col min="7948" max="7948" width="10.28515625" style="2" bestFit="1" customWidth="1"/>
    <col min="7949" max="8192" width="9.140625" style="2"/>
    <col min="8193" max="8193" width="3.7109375" style="2" customWidth="1"/>
    <col min="8194" max="8194" width="31.5703125" style="2" customWidth="1"/>
    <col min="8195" max="8195" width="11.7109375" style="2" bestFit="1" customWidth="1"/>
    <col min="8196" max="8196" width="13.5703125" style="2" bestFit="1" customWidth="1"/>
    <col min="8197" max="8197" width="21.5703125" style="2" customWidth="1"/>
    <col min="8198" max="8198" width="13.5703125" style="2" customWidth="1"/>
    <col min="8199" max="8199" width="12" style="2" bestFit="1" customWidth="1"/>
    <col min="8200" max="8200" width="10.140625" style="2" bestFit="1" customWidth="1"/>
    <col min="8201" max="8201" width="11" style="2" customWidth="1"/>
    <col min="8202" max="8202" width="8.5703125" style="2" customWidth="1"/>
    <col min="8203" max="8203" width="11.28515625" style="2" customWidth="1"/>
    <col min="8204" max="8204" width="10.28515625" style="2" bestFit="1" customWidth="1"/>
    <col min="8205" max="8448" width="9.140625" style="2"/>
    <col min="8449" max="8449" width="3.7109375" style="2" customWidth="1"/>
    <col min="8450" max="8450" width="31.5703125" style="2" customWidth="1"/>
    <col min="8451" max="8451" width="11.7109375" style="2" bestFit="1" customWidth="1"/>
    <col min="8452" max="8452" width="13.5703125" style="2" bestFit="1" customWidth="1"/>
    <col min="8453" max="8453" width="21.5703125" style="2" customWidth="1"/>
    <col min="8454" max="8454" width="13.5703125" style="2" customWidth="1"/>
    <col min="8455" max="8455" width="12" style="2" bestFit="1" customWidth="1"/>
    <col min="8456" max="8456" width="10.140625" style="2" bestFit="1" customWidth="1"/>
    <col min="8457" max="8457" width="11" style="2" customWidth="1"/>
    <col min="8458" max="8458" width="8.5703125" style="2" customWidth="1"/>
    <col min="8459" max="8459" width="11.28515625" style="2" customWidth="1"/>
    <col min="8460" max="8460" width="10.28515625" style="2" bestFit="1" customWidth="1"/>
    <col min="8461" max="8704" width="9.140625" style="2"/>
    <col min="8705" max="8705" width="3.7109375" style="2" customWidth="1"/>
    <col min="8706" max="8706" width="31.5703125" style="2" customWidth="1"/>
    <col min="8707" max="8707" width="11.7109375" style="2" bestFit="1" customWidth="1"/>
    <col min="8708" max="8708" width="13.5703125" style="2" bestFit="1" customWidth="1"/>
    <col min="8709" max="8709" width="21.5703125" style="2" customWidth="1"/>
    <col min="8710" max="8710" width="13.5703125" style="2" customWidth="1"/>
    <col min="8711" max="8711" width="12" style="2" bestFit="1" customWidth="1"/>
    <col min="8712" max="8712" width="10.140625" style="2" bestFit="1" customWidth="1"/>
    <col min="8713" max="8713" width="11" style="2" customWidth="1"/>
    <col min="8714" max="8714" width="8.5703125" style="2" customWidth="1"/>
    <col min="8715" max="8715" width="11.28515625" style="2" customWidth="1"/>
    <col min="8716" max="8716" width="10.28515625" style="2" bestFit="1" customWidth="1"/>
    <col min="8717" max="8960" width="9.140625" style="2"/>
    <col min="8961" max="8961" width="3.7109375" style="2" customWidth="1"/>
    <col min="8962" max="8962" width="31.5703125" style="2" customWidth="1"/>
    <col min="8963" max="8963" width="11.7109375" style="2" bestFit="1" customWidth="1"/>
    <col min="8964" max="8964" width="13.5703125" style="2" bestFit="1" customWidth="1"/>
    <col min="8965" max="8965" width="21.5703125" style="2" customWidth="1"/>
    <col min="8966" max="8966" width="13.5703125" style="2" customWidth="1"/>
    <col min="8967" max="8967" width="12" style="2" bestFit="1" customWidth="1"/>
    <col min="8968" max="8968" width="10.140625" style="2" bestFit="1" customWidth="1"/>
    <col min="8969" max="8969" width="11" style="2" customWidth="1"/>
    <col min="8970" max="8970" width="8.5703125" style="2" customWidth="1"/>
    <col min="8971" max="8971" width="11.28515625" style="2" customWidth="1"/>
    <col min="8972" max="8972" width="10.28515625" style="2" bestFit="1" customWidth="1"/>
    <col min="8973" max="9216" width="9.140625" style="2"/>
    <col min="9217" max="9217" width="3.7109375" style="2" customWidth="1"/>
    <col min="9218" max="9218" width="31.5703125" style="2" customWidth="1"/>
    <col min="9219" max="9219" width="11.7109375" style="2" bestFit="1" customWidth="1"/>
    <col min="9220" max="9220" width="13.5703125" style="2" bestFit="1" customWidth="1"/>
    <col min="9221" max="9221" width="21.5703125" style="2" customWidth="1"/>
    <col min="9222" max="9222" width="13.5703125" style="2" customWidth="1"/>
    <col min="9223" max="9223" width="12" style="2" bestFit="1" customWidth="1"/>
    <col min="9224" max="9224" width="10.140625" style="2" bestFit="1" customWidth="1"/>
    <col min="9225" max="9225" width="11" style="2" customWidth="1"/>
    <col min="9226" max="9226" width="8.5703125" style="2" customWidth="1"/>
    <col min="9227" max="9227" width="11.28515625" style="2" customWidth="1"/>
    <col min="9228" max="9228" width="10.28515625" style="2" bestFit="1" customWidth="1"/>
    <col min="9229" max="9472" width="9.140625" style="2"/>
    <col min="9473" max="9473" width="3.7109375" style="2" customWidth="1"/>
    <col min="9474" max="9474" width="31.5703125" style="2" customWidth="1"/>
    <col min="9475" max="9475" width="11.7109375" style="2" bestFit="1" customWidth="1"/>
    <col min="9476" max="9476" width="13.5703125" style="2" bestFit="1" customWidth="1"/>
    <col min="9477" max="9477" width="21.5703125" style="2" customWidth="1"/>
    <col min="9478" max="9478" width="13.5703125" style="2" customWidth="1"/>
    <col min="9479" max="9479" width="12" style="2" bestFit="1" customWidth="1"/>
    <col min="9480" max="9480" width="10.140625" style="2" bestFit="1" customWidth="1"/>
    <col min="9481" max="9481" width="11" style="2" customWidth="1"/>
    <col min="9482" max="9482" width="8.5703125" style="2" customWidth="1"/>
    <col min="9483" max="9483" width="11.28515625" style="2" customWidth="1"/>
    <col min="9484" max="9484" width="10.28515625" style="2" bestFit="1" customWidth="1"/>
    <col min="9485" max="9728" width="9.140625" style="2"/>
    <col min="9729" max="9729" width="3.7109375" style="2" customWidth="1"/>
    <col min="9730" max="9730" width="31.5703125" style="2" customWidth="1"/>
    <col min="9731" max="9731" width="11.7109375" style="2" bestFit="1" customWidth="1"/>
    <col min="9732" max="9732" width="13.5703125" style="2" bestFit="1" customWidth="1"/>
    <col min="9733" max="9733" width="21.5703125" style="2" customWidth="1"/>
    <col min="9734" max="9734" width="13.5703125" style="2" customWidth="1"/>
    <col min="9735" max="9735" width="12" style="2" bestFit="1" customWidth="1"/>
    <col min="9736" max="9736" width="10.140625" style="2" bestFit="1" customWidth="1"/>
    <col min="9737" max="9737" width="11" style="2" customWidth="1"/>
    <col min="9738" max="9738" width="8.5703125" style="2" customWidth="1"/>
    <col min="9739" max="9739" width="11.28515625" style="2" customWidth="1"/>
    <col min="9740" max="9740" width="10.28515625" style="2" bestFit="1" customWidth="1"/>
    <col min="9741" max="9984" width="9.140625" style="2"/>
    <col min="9985" max="9985" width="3.7109375" style="2" customWidth="1"/>
    <col min="9986" max="9986" width="31.5703125" style="2" customWidth="1"/>
    <col min="9987" max="9987" width="11.7109375" style="2" bestFit="1" customWidth="1"/>
    <col min="9988" max="9988" width="13.5703125" style="2" bestFit="1" customWidth="1"/>
    <col min="9989" max="9989" width="21.5703125" style="2" customWidth="1"/>
    <col min="9990" max="9990" width="13.5703125" style="2" customWidth="1"/>
    <col min="9991" max="9991" width="12" style="2" bestFit="1" customWidth="1"/>
    <col min="9992" max="9992" width="10.140625" style="2" bestFit="1" customWidth="1"/>
    <col min="9993" max="9993" width="11" style="2" customWidth="1"/>
    <col min="9994" max="9994" width="8.5703125" style="2" customWidth="1"/>
    <col min="9995" max="9995" width="11.28515625" style="2" customWidth="1"/>
    <col min="9996" max="9996" width="10.28515625" style="2" bestFit="1" customWidth="1"/>
    <col min="9997" max="10240" width="9.140625" style="2"/>
    <col min="10241" max="10241" width="3.7109375" style="2" customWidth="1"/>
    <col min="10242" max="10242" width="31.5703125" style="2" customWidth="1"/>
    <col min="10243" max="10243" width="11.7109375" style="2" bestFit="1" customWidth="1"/>
    <col min="10244" max="10244" width="13.5703125" style="2" bestFit="1" customWidth="1"/>
    <col min="10245" max="10245" width="21.5703125" style="2" customWidth="1"/>
    <col min="10246" max="10246" width="13.5703125" style="2" customWidth="1"/>
    <col min="10247" max="10247" width="12" style="2" bestFit="1" customWidth="1"/>
    <col min="10248" max="10248" width="10.140625" style="2" bestFit="1" customWidth="1"/>
    <col min="10249" max="10249" width="11" style="2" customWidth="1"/>
    <col min="10250" max="10250" width="8.5703125" style="2" customWidth="1"/>
    <col min="10251" max="10251" width="11.28515625" style="2" customWidth="1"/>
    <col min="10252" max="10252" width="10.28515625" style="2" bestFit="1" customWidth="1"/>
    <col min="10253" max="10496" width="9.140625" style="2"/>
    <col min="10497" max="10497" width="3.7109375" style="2" customWidth="1"/>
    <col min="10498" max="10498" width="31.5703125" style="2" customWidth="1"/>
    <col min="10499" max="10499" width="11.7109375" style="2" bestFit="1" customWidth="1"/>
    <col min="10500" max="10500" width="13.5703125" style="2" bestFit="1" customWidth="1"/>
    <col min="10501" max="10501" width="21.5703125" style="2" customWidth="1"/>
    <col min="10502" max="10502" width="13.5703125" style="2" customWidth="1"/>
    <col min="10503" max="10503" width="12" style="2" bestFit="1" customWidth="1"/>
    <col min="10504" max="10504" width="10.140625" style="2" bestFit="1" customWidth="1"/>
    <col min="10505" max="10505" width="11" style="2" customWidth="1"/>
    <col min="10506" max="10506" width="8.5703125" style="2" customWidth="1"/>
    <col min="10507" max="10507" width="11.28515625" style="2" customWidth="1"/>
    <col min="10508" max="10508" width="10.28515625" style="2" bestFit="1" customWidth="1"/>
    <col min="10509" max="10752" width="9.140625" style="2"/>
    <col min="10753" max="10753" width="3.7109375" style="2" customWidth="1"/>
    <col min="10754" max="10754" width="31.5703125" style="2" customWidth="1"/>
    <col min="10755" max="10755" width="11.7109375" style="2" bestFit="1" customWidth="1"/>
    <col min="10756" max="10756" width="13.5703125" style="2" bestFit="1" customWidth="1"/>
    <col min="10757" max="10757" width="21.5703125" style="2" customWidth="1"/>
    <col min="10758" max="10758" width="13.5703125" style="2" customWidth="1"/>
    <col min="10759" max="10759" width="12" style="2" bestFit="1" customWidth="1"/>
    <col min="10760" max="10760" width="10.140625" style="2" bestFit="1" customWidth="1"/>
    <col min="10761" max="10761" width="11" style="2" customWidth="1"/>
    <col min="10762" max="10762" width="8.5703125" style="2" customWidth="1"/>
    <col min="10763" max="10763" width="11.28515625" style="2" customWidth="1"/>
    <col min="10764" max="10764" width="10.28515625" style="2" bestFit="1" customWidth="1"/>
    <col min="10765" max="11008" width="9.140625" style="2"/>
    <col min="11009" max="11009" width="3.7109375" style="2" customWidth="1"/>
    <col min="11010" max="11010" width="31.5703125" style="2" customWidth="1"/>
    <col min="11011" max="11011" width="11.7109375" style="2" bestFit="1" customWidth="1"/>
    <col min="11012" max="11012" width="13.5703125" style="2" bestFit="1" customWidth="1"/>
    <col min="11013" max="11013" width="21.5703125" style="2" customWidth="1"/>
    <col min="11014" max="11014" width="13.5703125" style="2" customWidth="1"/>
    <col min="11015" max="11015" width="12" style="2" bestFit="1" customWidth="1"/>
    <col min="11016" max="11016" width="10.140625" style="2" bestFit="1" customWidth="1"/>
    <col min="11017" max="11017" width="11" style="2" customWidth="1"/>
    <col min="11018" max="11018" width="8.5703125" style="2" customWidth="1"/>
    <col min="11019" max="11019" width="11.28515625" style="2" customWidth="1"/>
    <col min="11020" max="11020" width="10.28515625" style="2" bestFit="1" customWidth="1"/>
    <col min="11021" max="11264" width="9.140625" style="2"/>
    <col min="11265" max="11265" width="3.7109375" style="2" customWidth="1"/>
    <col min="11266" max="11266" width="31.5703125" style="2" customWidth="1"/>
    <col min="11267" max="11267" width="11.7109375" style="2" bestFit="1" customWidth="1"/>
    <col min="11268" max="11268" width="13.5703125" style="2" bestFit="1" customWidth="1"/>
    <col min="11269" max="11269" width="21.5703125" style="2" customWidth="1"/>
    <col min="11270" max="11270" width="13.5703125" style="2" customWidth="1"/>
    <col min="11271" max="11271" width="12" style="2" bestFit="1" customWidth="1"/>
    <col min="11272" max="11272" width="10.140625" style="2" bestFit="1" customWidth="1"/>
    <col min="11273" max="11273" width="11" style="2" customWidth="1"/>
    <col min="11274" max="11274" width="8.5703125" style="2" customWidth="1"/>
    <col min="11275" max="11275" width="11.28515625" style="2" customWidth="1"/>
    <col min="11276" max="11276" width="10.28515625" style="2" bestFit="1" customWidth="1"/>
    <col min="11277" max="11520" width="9.140625" style="2"/>
    <col min="11521" max="11521" width="3.7109375" style="2" customWidth="1"/>
    <col min="11522" max="11522" width="31.5703125" style="2" customWidth="1"/>
    <col min="11523" max="11523" width="11.7109375" style="2" bestFit="1" customWidth="1"/>
    <col min="11524" max="11524" width="13.5703125" style="2" bestFit="1" customWidth="1"/>
    <col min="11525" max="11525" width="21.5703125" style="2" customWidth="1"/>
    <col min="11526" max="11526" width="13.5703125" style="2" customWidth="1"/>
    <col min="11527" max="11527" width="12" style="2" bestFit="1" customWidth="1"/>
    <col min="11528" max="11528" width="10.140625" style="2" bestFit="1" customWidth="1"/>
    <col min="11529" max="11529" width="11" style="2" customWidth="1"/>
    <col min="11530" max="11530" width="8.5703125" style="2" customWidth="1"/>
    <col min="11531" max="11531" width="11.28515625" style="2" customWidth="1"/>
    <col min="11532" max="11532" width="10.28515625" style="2" bestFit="1" customWidth="1"/>
    <col min="11533" max="11776" width="9.140625" style="2"/>
    <col min="11777" max="11777" width="3.7109375" style="2" customWidth="1"/>
    <col min="11778" max="11778" width="31.5703125" style="2" customWidth="1"/>
    <col min="11779" max="11779" width="11.7109375" style="2" bestFit="1" customWidth="1"/>
    <col min="11780" max="11780" width="13.5703125" style="2" bestFit="1" customWidth="1"/>
    <col min="11781" max="11781" width="21.5703125" style="2" customWidth="1"/>
    <col min="11782" max="11782" width="13.5703125" style="2" customWidth="1"/>
    <col min="11783" max="11783" width="12" style="2" bestFit="1" customWidth="1"/>
    <col min="11784" max="11784" width="10.140625" style="2" bestFit="1" customWidth="1"/>
    <col min="11785" max="11785" width="11" style="2" customWidth="1"/>
    <col min="11786" max="11786" width="8.5703125" style="2" customWidth="1"/>
    <col min="11787" max="11787" width="11.28515625" style="2" customWidth="1"/>
    <col min="11788" max="11788" width="10.28515625" style="2" bestFit="1" customWidth="1"/>
    <col min="11789" max="12032" width="9.140625" style="2"/>
    <col min="12033" max="12033" width="3.7109375" style="2" customWidth="1"/>
    <col min="12034" max="12034" width="31.5703125" style="2" customWidth="1"/>
    <col min="12035" max="12035" width="11.7109375" style="2" bestFit="1" customWidth="1"/>
    <col min="12036" max="12036" width="13.5703125" style="2" bestFit="1" customWidth="1"/>
    <col min="12037" max="12037" width="21.5703125" style="2" customWidth="1"/>
    <col min="12038" max="12038" width="13.5703125" style="2" customWidth="1"/>
    <col min="12039" max="12039" width="12" style="2" bestFit="1" customWidth="1"/>
    <col min="12040" max="12040" width="10.140625" style="2" bestFit="1" customWidth="1"/>
    <col min="12041" max="12041" width="11" style="2" customWidth="1"/>
    <col min="12042" max="12042" width="8.5703125" style="2" customWidth="1"/>
    <col min="12043" max="12043" width="11.28515625" style="2" customWidth="1"/>
    <col min="12044" max="12044" width="10.28515625" style="2" bestFit="1" customWidth="1"/>
    <col min="12045" max="12288" width="9.140625" style="2"/>
    <col min="12289" max="12289" width="3.7109375" style="2" customWidth="1"/>
    <col min="12290" max="12290" width="31.5703125" style="2" customWidth="1"/>
    <col min="12291" max="12291" width="11.7109375" style="2" bestFit="1" customWidth="1"/>
    <col min="12292" max="12292" width="13.5703125" style="2" bestFit="1" customWidth="1"/>
    <col min="12293" max="12293" width="21.5703125" style="2" customWidth="1"/>
    <col min="12294" max="12294" width="13.5703125" style="2" customWidth="1"/>
    <col min="12295" max="12295" width="12" style="2" bestFit="1" customWidth="1"/>
    <col min="12296" max="12296" width="10.140625" style="2" bestFit="1" customWidth="1"/>
    <col min="12297" max="12297" width="11" style="2" customWidth="1"/>
    <col min="12298" max="12298" width="8.5703125" style="2" customWidth="1"/>
    <col min="12299" max="12299" width="11.28515625" style="2" customWidth="1"/>
    <col min="12300" max="12300" width="10.28515625" style="2" bestFit="1" customWidth="1"/>
    <col min="12301" max="12544" width="9.140625" style="2"/>
    <col min="12545" max="12545" width="3.7109375" style="2" customWidth="1"/>
    <col min="12546" max="12546" width="31.5703125" style="2" customWidth="1"/>
    <col min="12547" max="12547" width="11.7109375" style="2" bestFit="1" customWidth="1"/>
    <col min="12548" max="12548" width="13.5703125" style="2" bestFit="1" customWidth="1"/>
    <col min="12549" max="12549" width="21.5703125" style="2" customWidth="1"/>
    <col min="12550" max="12550" width="13.5703125" style="2" customWidth="1"/>
    <col min="12551" max="12551" width="12" style="2" bestFit="1" customWidth="1"/>
    <col min="12552" max="12552" width="10.140625" style="2" bestFit="1" customWidth="1"/>
    <col min="12553" max="12553" width="11" style="2" customWidth="1"/>
    <col min="12554" max="12554" width="8.5703125" style="2" customWidth="1"/>
    <col min="12555" max="12555" width="11.28515625" style="2" customWidth="1"/>
    <col min="12556" max="12556" width="10.28515625" style="2" bestFit="1" customWidth="1"/>
    <col min="12557" max="12800" width="9.140625" style="2"/>
    <col min="12801" max="12801" width="3.7109375" style="2" customWidth="1"/>
    <col min="12802" max="12802" width="31.5703125" style="2" customWidth="1"/>
    <col min="12803" max="12803" width="11.7109375" style="2" bestFit="1" customWidth="1"/>
    <col min="12804" max="12804" width="13.5703125" style="2" bestFit="1" customWidth="1"/>
    <col min="12805" max="12805" width="21.5703125" style="2" customWidth="1"/>
    <col min="12806" max="12806" width="13.5703125" style="2" customWidth="1"/>
    <col min="12807" max="12807" width="12" style="2" bestFit="1" customWidth="1"/>
    <col min="12808" max="12808" width="10.140625" style="2" bestFit="1" customWidth="1"/>
    <col min="12809" max="12809" width="11" style="2" customWidth="1"/>
    <col min="12810" max="12810" width="8.5703125" style="2" customWidth="1"/>
    <col min="12811" max="12811" width="11.28515625" style="2" customWidth="1"/>
    <col min="12812" max="12812" width="10.28515625" style="2" bestFit="1" customWidth="1"/>
    <col min="12813" max="13056" width="9.140625" style="2"/>
    <col min="13057" max="13057" width="3.7109375" style="2" customWidth="1"/>
    <col min="13058" max="13058" width="31.5703125" style="2" customWidth="1"/>
    <col min="13059" max="13059" width="11.7109375" style="2" bestFit="1" customWidth="1"/>
    <col min="13060" max="13060" width="13.5703125" style="2" bestFit="1" customWidth="1"/>
    <col min="13061" max="13061" width="21.5703125" style="2" customWidth="1"/>
    <col min="13062" max="13062" width="13.5703125" style="2" customWidth="1"/>
    <col min="13063" max="13063" width="12" style="2" bestFit="1" customWidth="1"/>
    <col min="13064" max="13064" width="10.140625" style="2" bestFit="1" customWidth="1"/>
    <col min="13065" max="13065" width="11" style="2" customWidth="1"/>
    <col min="13066" max="13066" width="8.5703125" style="2" customWidth="1"/>
    <col min="13067" max="13067" width="11.28515625" style="2" customWidth="1"/>
    <col min="13068" max="13068" width="10.28515625" style="2" bestFit="1" customWidth="1"/>
    <col min="13069" max="13312" width="9.140625" style="2"/>
    <col min="13313" max="13313" width="3.7109375" style="2" customWidth="1"/>
    <col min="13314" max="13314" width="31.5703125" style="2" customWidth="1"/>
    <col min="13315" max="13315" width="11.7109375" style="2" bestFit="1" customWidth="1"/>
    <col min="13316" max="13316" width="13.5703125" style="2" bestFit="1" customWidth="1"/>
    <col min="13317" max="13317" width="21.5703125" style="2" customWidth="1"/>
    <col min="13318" max="13318" width="13.5703125" style="2" customWidth="1"/>
    <col min="13319" max="13319" width="12" style="2" bestFit="1" customWidth="1"/>
    <col min="13320" max="13320" width="10.140625" style="2" bestFit="1" customWidth="1"/>
    <col min="13321" max="13321" width="11" style="2" customWidth="1"/>
    <col min="13322" max="13322" width="8.5703125" style="2" customWidth="1"/>
    <col min="13323" max="13323" width="11.28515625" style="2" customWidth="1"/>
    <col min="13324" max="13324" width="10.28515625" style="2" bestFit="1" customWidth="1"/>
    <col min="13325" max="13568" width="9.140625" style="2"/>
    <col min="13569" max="13569" width="3.7109375" style="2" customWidth="1"/>
    <col min="13570" max="13570" width="31.5703125" style="2" customWidth="1"/>
    <col min="13571" max="13571" width="11.7109375" style="2" bestFit="1" customWidth="1"/>
    <col min="13572" max="13572" width="13.5703125" style="2" bestFit="1" customWidth="1"/>
    <col min="13573" max="13573" width="21.5703125" style="2" customWidth="1"/>
    <col min="13574" max="13574" width="13.5703125" style="2" customWidth="1"/>
    <col min="13575" max="13575" width="12" style="2" bestFit="1" customWidth="1"/>
    <col min="13576" max="13576" width="10.140625" style="2" bestFit="1" customWidth="1"/>
    <col min="13577" max="13577" width="11" style="2" customWidth="1"/>
    <col min="13578" max="13578" width="8.5703125" style="2" customWidth="1"/>
    <col min="13579" max="13579" width="11.28515625" style="2" customWidth="1"/>
    <col min="13580" max="13580" width="10.28515625" style="2" bestFit="1" customWidth="1"/>
    <col min="13581" max="13824" width="9.140625" style="2"/>
    <col min="13825" max="13825" width="3.7109375" style="2" customWidth="1"/>
    <col min="13826" max="13826" width="31.5703125" style="2" customWidth="1"/>
    <col min="13827" max="13827" width="11.7109375" style="2" bestFit="1" customWidth="1"/>
    <col min="13828" max="13828" width="13.5703125" style="2" bestFit="1" customWidth="1"/>
    <col min="13829" max="13829" width="21.5703125" style="2" customWidth="1"/>
    <col min="13830" max="13830" width="13.5703125" style="2" customWidth="1"/>
    <col min="13831" max="13831" width="12" style="2" bestFit="1" customWidth="1"/>
    <col min="13832" max="13832" width="10.140625" style="2" bestFit="1" customWidth="1"/>
    <col min="13833" max="13833" width="11" style="2" customWidth="1"/>
    <col min="13834" max="13834" width="8.5703125" style="2" customWidth="1"/>
    <col min="13835" max="13835" width="11.28515625" style="2" customWidth="1"/>
    <col min="13836" max="13836" width="10.28515625" style="2" bestFit="1" customWidth="1"/>
    <col min="13837" max="14080" width="9.140625" style="2"/>
    <col min="14081" max="14081" width="3.7109375" style="2" customWidth="1"/>
    <col min="14082" max="14082" width="31.5703125" style="2" customWidth="1"/>
    <col min="14083" max="14083" width="11.7109375" style="2" bestFit="1" customWidth="1"/>
    <col min="14084" max="14084" width="13.5703125" style="2" bestFit="1" customWidth="1"/>
    <col min="14085" max="14085" width="21.5703125" style="2" customWidth="1"/>
    <col min="14086" max="14086" width="13.5703125" style="2" customWidth="1"/>
    <col min="14087" max="14087" width="12" style="2" bestFit="1" customWidth="1"/>
    <col min="14088" max="14088" width="10.140625" style="2" bestFit="1" customWidth="1"/>
    <col min="14089" max="14089" width="11" style="2" customWidth="1"/>
    <col min="14090" max="14090" width="8.5703125" style="2" customWidth="1"/>
    <col min="14091" max="14091" width="11.28515625" style="2" customWidth="1"/>
    <col min="14092" max="14092" width="10.28515625" style="2" bestFit="1" customWidth="1"/>
    <col min="14093" max="14336" width="9.140625" style="2"/>
    <col min="14337" max="14337" width="3.7109375" style="2" customWidth="1"/>
    <col min="14338" max="14338" width="31.5703125" style="2" customWidth="1"/>
    <col min="14339" max="14339" width="11.7109375" style="2" bestFit="1" customWidth="1"/>
    <col min="14340" max="14340" width="13.5703125" style="2" bestFit="1" customWidth="1"/>
    <col min="14341" max="14341" width="21.5703125" style="2" customWidth="1"/>
    <col min="14342" max="14342" width="13.5703125" style="2" customWidth="1"/>
    <col min="14343" max="14343" width="12" style="2" bestFit="1" customWidth="1"/>
    <col min="14344" max="14344" width="10.140625" style="2" bestFit="1" customWidth="1"/>
    <col min="14345" max="14345" width="11" style="2" customWidth="1"/>
    <col min="14346" max="14346" width="8.5703125" style="2" customWidth="1"/>
    <col min="14347" max="14347" width="11.28515625" style="2" customWidth="1"/>
    <col min="14348" max="14348" width="10.28515625" style="2" bestFit="1" customWidth="1"/>
    <col min="14349" max="14592" width="9.140625" style="2"/>
    <col min="14593" max="14593" width="3.7109375" style="2" customWidth="1"/>
    <col min="14594" max="14594" width="31.5703125" style="2" customWidth="1"/>
    <col min="14595" max="14595" width="11.7109375" style="2" bestFit="1" customWidth="1"/>
    <col min="14596" max="14596" width="13.5703125" style="2" bestFit="1" customWidth="1"/>
    <col min="14597" max="14597" width="21.5703125" style="2" customWidth="1"/>
    <col min="14598" max="14598" width="13.5703125" style="2" customWidth="1"/>
    <col min="14599" max="14599" width="12" style="2" bestFit="1" customWidth="1"/>
    <col min="14600" max="14600" width="10.140625" style="2" bestFit="1" customWidth="1"/>
    <col min="14601" max="14601" width="11" style="2" customWidth="1"/>
    <col min="14602" max="14602" width="8.5703125" style="2" customWidth="1"/>
    <col min="14603" max="14603" width="11.28515625" style="2" customWidth="1"/>
    <col min="14604" max="14604" width="10.28515625" style="2" bestFit="1" customWidth="1"/>
    <col min="14605" max="14848" width="9.140625" style="2"/>
    <col min="14849" max="14849" width="3.7109375" style="2" customWidth="1"/>
    <col min="14850" max="14850" width="31.5703125" style="2" customWidth="1"/>
    <col min="14851" max="14851" width="11.7109375" style="2" bestFit="1" customWidth="1"/>
    <col min="14852" max="14852" width="13.5703125" style="2" bestFit="1" customWidth="1"/>
    <col min="14853" max="14853" width="21.5703125" style="2" customWidth="1"/>
    <col min="14854" max="14854" width="13.5703125" style="2" customWidth="1"/>
    <col min="14855" max="14855" width="12" style="2" bestFit="1" customWidth="1"/>
    <col min="14856" max="14856" width="10.140625" style="2" bestFit="1" customWidth="1"/>
    <col min="14857" max="14857" width="11" style="2" customWidth="1"/>
    <col min="14858" max="14858" width="8.5703125" style="2" customWidth="1"/>
    <col min="14859" max="14859" width="11.28515625" style="2" customWidth="1"/>
    <col min="14860" max="14860" width="10.28515625" style="2" bestFit="1" customWidth="1"/>
    <col min="14861" max="15104" width="9.140625" style="2"/>
    <col min="15105" max="15105" width="3.7109375" style="2" customWidth="1"/>
    <col min="15106" max="15106" width="31.5703125" style="2" customWidth="1"/>
    <col min="15107" max="15107" width="11.7109375" style="2" bestFit="1" customWidth="1"/>
    <col min="15108" max="15108" width="13.5703125" style="2" bestFit="1" customWidth="1"/>
    <col min="15109" max="15109" width="21.5703125" style="2" customWidth="1"/>
    <col min="15110" max="15110" width="13.5703125" style="2" customWidth="1"/>
    <col min="15111" max="15111" width="12" style="2" bestFit="1" customWidth="1"/>
    <col min="15112" max="15112" width="10.140625" style="2" bestFit="1" customWidth="1"/>
    <col min="15113" max="15113" width="11" style="2" customWidth="1"/>
    <col min="15114" max="15114" width="8.5703125" style="2" customWidth="1"/>
    <col min="15115" max="15115" width="11.28515625" style="2" customWidth="1"/>
    <col min="15116" max="15116" width="10.28515625" style="2" bestFit="1" customWidth="1"/>
    <col min="15117" max="15360" width="9.140625" style="2"/>
    <col min="15361" max="15361" width="3.7109375" style="2" customWidth="1"/>
    <col min="15362" max="15362" width="31.5703125" style="2" customWidth="1"/>
    <col min="15363" max="15363" width="11.7109375" style="2" bestFit="1" customWidth="1"/>
    <col min="15364" max="15364" width="13.5703125" style="2" bestFit="1" customWidth="1"/>
    <col min="15365" max="15365" width="21.5703125" style="2" customWidth="1"/>
    <col min="15366" max="15366" width="13.5703125" style="2" customWidth="1"/>
    <col min="15367" max="15367" width="12" style="2" bestFit="1" customWidth="1"/>
    <col min="15368" max="15368" width="10.140625" style="2" bestFit="1" customWidth="1"/>
    <col min="15369" max="15369" width="11" style="2" customWidth="1"/>
    <col min="15370" max="15370" width="8.5703125" style="2" customWidth="1"/>
    <col min="15371" max="15371" width="11.28515625" style="2" customWidth="1"/>
    <col min="15372" max="15372" width="10.28515625" style="2" bestFit="1" customWidth="1"/>
    <col min="15373" max="15616" width="9.140625" style="2"/>
    <col min="15617" max="15617" width="3.7109375" style="2" customWidth="1"/>
    <col min="15618" max="15618" width="31.5703125" style="2" customWidth="1"/>
    <col min="15619" max="15619" width="11.7109375" style="2" bestFit="1" customWidth="1"/>
    <col min="15620" max="15620" width="13.5703125" style="2" bestFit="1" customWidth="1"/>
    <col min="15621" max="15621" width="21.5703125" style="2" customWidth="1"/>
    <col min="15622" max="15622" width="13.5703125" style="2" customWidth="1"/>
    <col min="15623" max="15623" width="12" style="2" bestFit="1" customWidth="1"/>
    <col min="15624" max="15624" width="10.140625" style="2" bestFit="1" customWidth="1"/>
    <col min="15625" max="15625" width="11" style="2" customWidth="1"/>
    <col min="15626" max="15626" width="8.5703125" style="2" customWidth="1"/>
    <col min="15627" max="15627" width="11.28515625" style="2" customWidth="1"/>
    <col min="15628" max="15628" width="10.28515625" style="2" bestFit="1" customWidth="1"/>
    <col min="15629" max="15872" width="9.140625" style="2"/>
    <col min="15873" max="15873" width="3.7109375" style="2" customWidth="1"/>
    <col min="15874" max="15874" width="31.5703125" style="2" customWidth="1"/>
    <col min="15875" max="15875" width="11.7109375" style="2" bestFit="1" customWidth="1"/>
    <col min="15876" max="15876" width="13.5703125" style="2" bestFit="1" customWidth="1"/>
    <col min="15877" max="15877" width="21.5703125" style="2" customWidth="1"/>
    <col min="15878" max="15878" width="13.5703125" style="2" customWidth="1"/>
    <col min="15879" max="15879" width="12" style="2" bestFit="1" customWidth="1"/>
    <col min="15880" max="15880" width="10.140625" style="2" bestFit="1" customWidth="1"/>
    <col min="15881" max="15881" width="11" style="2" customWidth="1"/>
    <col min="15882" max="15882" width="8.5703125" style="2" customWidth="1"/>
    <col min="15883" max="15883" width="11.28515625" style="2" customWidth="1"/>
    <col min="15884" max="15884" width="10.28515625" style="2" bestFit="1" customWidth="1"/>
    <col min="15885" max="16128" width="9.140625" style="2"/>
    <col min="16129" max="16129" width="3.7109375" style="2" customWidth="1"/>
    <col min="16130" max="16130" width="31.5703125" style="2" customWidth="1"/>
    <col min="16131" max="16131" width="11.7109375" style="2" bestFit="1" customWidth="1"/>
    <col min="16132" max="16132" width="13.5703125" style="2" bestFit="1" customWidth="1"/>
    <col min="16133" max="16133" width="21.5703125" style="2" customWidth="1"/>
    <col min="16134" max="16134" width="13.5703125" style="2" customWidth="1"/>
    <col min="16135" max="16135" width="12" style="2" bestFit="1" customWidth="1"/>
    <col min="16136" max="16136" width="10.140625" style="2" bestFit="1" customWidth="1"/>
    <col min="16137" max="16137" width="11" style="2" customWidth="1"/>
    <col min="16138" max="16138" width="8.5703125" style="2" customWidth="1"/>
    <col min="16139" max="16139" width="11.28515625" style="2" customWidth="1"/>
    <col min="16140" max="16140" width="10.28515625" style="2" bestFit="1" customWidth="1"/>
    <col min="16141" max="16384" width="9.140625" style="2"/>
  </cols>
  <sheetData>
    <row r="5" spans="2:13" ht="24.75" x14ac:dyDescent="0.45">
      <c r="B5" s="29" t="s">
        <v>80</v>
      </c>
      <c r="E5" s="30" t="s">
        <v>81</v>
      </c>
    </row>
    <row r="6" spans="2:13" x14ac:dyDescent="0.2">
      <c r="K6" s="2" t="s">
        <v>82</v>
      </c>
    </row>
    <row r="7" spans="2:13" ht="18.75" customHeight="1" x14ac:dyDescent="0.2">
      <c r="B7" s="305" t="s">
        <v>83</v>
      </c>
      <c r="C7" s="308" t="s">
        <v>248</v>
      </c>
      <c r="D7" s="311" t="s">
        <v>84</v>
      </c>
      <c r="E7" s="312"/>
      <c r="F7" s="313"/>
      <c r="G7" s="311" t="s">
        <v>65</v>
      </c>
      <c r="H7" s="312"/>
      <c r="I7" s="312"/>
      <c r="J7" s="313"/>
      <c r="K7" s="314" t="s">
        <v>251</v>
      </c>
    </row>
    <row r="8" spans="2:13" ht="28.5" customHeight="1" x14ac:dyDescent="0.2">
      <c r="B8" s="306"/>
      <c r="C8" s="309"/>
      <c r="D8" s="311" t="s">
        <v>85</v>
      </c>
      <c r="E8" s="313"/>
      <c r="F8" s="308" t="s">
        <v>249</v>
      </c>
      <c r="G8" s="308" t="s">
        <v>248</v>
      </c>
      <c r="H8" s="311" t="s">
        <v>85</v>
      </c>
      <c r="I8" s="313"/>
      <c r="J8" s="308" t="s">
        <v>250</v>
      </c>
      <c r="K8" s="315"/>
    </row>
    <row r="9" spans="2:13" ht="40.5" customHeight="1" x14ac:dyDescent="0.2">
      <c r="B9" s="307"/>
      <c r="C9" s="310"/>
      <c r="D9" s="31" t="s">
        <v>86</v>
      </c>
      <c r="E9" s="31" t="s">
        <v>87</v>
      </c>
      <c r="F9" s="310"/>
      <c r="G9" s="310"/>
      <c r="H9" s="31" t="s">
        <v>88</v>
      </c>
      <c r="I9" s="32" t="s">
        <v>89</v>
      </c>
      <c r="J9" s="310"/>
      <c r="K9" s="316"/>
    </row>
    <row r="10" spans="2:13" x14ac:dyDescent="0.2">
      <c r="B10" s="33" t="s">
        <v>66</v>
      </c>
      <c r="C10" s="34">
        <v>14171</v>
      </c>
      <c r="D10" s="34"/>
      <c r="E10" s="34"/>
      <c r="F10" s="34">
        <f>SUM(C10:E10)</f>
        <v>14171</v>
      </c>
      <c r="G10" s="34">
        <v>0</v>
      </c>
      <c r="H10" s="34">
        <f>+F10*10%</f>
        <v>1417.1000000000001</v>
      </c>
      <c r="I10" s="34"/>
      <c r="J10" s="34">
        <f>SUM(G10:I10)</f>
        <v>1417.1000000000001</v>
      </c>
      <c r="K10" s="34">
        <f>+F10-J10</f>
        <v>12753.9</v>
      </c>
    </row>
    <row r="11" spans="2:13" x14ac:dyDescent="0.2">
      <c r="B11" s="35" t="s">
        <v>67</v>
      </c>
      <c r="C11" s="36">
        <v>6303</v>
      </c>
      <c r="D11" s="36">
        <v>0</v>
      </c>
      <c r="E11" s="36"/>
      <c r="F11" s="36">
        <f>SUM(C11:E11)</f>
        <v>6303</v>
      </c>
      <c r="G11" s="36">
        <v>0</v>
      </c>
      <c r="H11" s="36">
        <f>+F11*30%</f>
        <v>1890.8999999999999</v>
      </c>
      <c r="I11" s="36"/>
      <c r="J11" s="36">
        <f>SUM(G11:I11)</f>
        <v>1890.8999999999999</v>
      </c>
      <c r="K11" s="36">
        <f>+F11-J11</f>
        <v>4412.1000000000004</v>
      </c>
    </row>
    <row r="12" spans="2:13" x14ac:dyDescent="0.2">
      <c r="B12" s="35"/>
      <c r="C12" s="36"/>
      <c r="D12" s="36"/>
      <c r="E12" s="36"/>
      <c r="F12" s="36"/>
      <c r="G12" s="36"/>
      <c r="H12" s="36"/>
      <c r="I12" s="36"/>
      <c r="J12" s="36"/>
      <c r="K12" s="36"/>
    </row>
    <row r="13" spans="2:13" x14ac:dyDescent="0.2">
      <c r="B13" s="35"/>
      <c r="C13" s="36"/>
      <c r="D13" s="36"/>
      <c r="E13" s="36"/>
      <c r="F13" s="36"/>
      <c r="G13" s="36"/>
      <c r="H13" s="36"/>
      <c r="I13" s="36"/>
      <c r="J13" s="36"/>
      <c r="K13" s="36"/>
    </row>
    <row r="14" spans="2:13" x14ac:dyDescent="0.2">
      <c r="B14" s="37" t="s">
        <v>252</v>
      </c>
      <c r="C14" s="38">
        <f>SUM(C10:C13)</f>
        <v>20474</v>
      </c>
      <c r="D14" s="38">
        <f t="shared" ref="D14:K14" si="0">SUM(D10:D13)</f>
        <v>0</v>
      </c>
      <c r="E14" s="38">
        <f t="shared" si="0"/>
        <v>0</v>
      </c>
      <c r="F14" s="38">
        <f t="shared" si="0"/>
        <v>20474</v>
      </c>
      <c r="G14" s="38">
        <f>SUM(G10:G13)</f>
        <v>0</v>
      </c>
      <c r="H14" s="38">
        <f t="shared" si="0"/>
        <v>3308</v>
      </c>
      <c r="I14" s="38">
        <f t="shared" si="0"/>
        <v>0</v>
      </c>
      <c r="J14" s="38">
        <f t="shared" si="0"/>
        <v>3308</v>
      </c>
      <c r="K14" s="38">
        <f t="shared" si="0"/>
        <v>17166</v>
      </c>
      <c r="L14" s="39" t="s">
        <v>64</v>
      </c>
      <c r="M14" s="40">
        <f>+F14-J14</f>
        <v>17166</v>
      </c>
    </row>
    <row r="15" spans="2:13" x14ac:dyDescent="0.2">
      <c r="M15" s="40">
        <f>+K14-M14</f>
        <v>0</v>
      </c>
    </row>
    <row r="16" spans="2:13" x14ac:dyDescent="0.2">
      <c r="B16" s="2" t="s">
        <v>91</v>
      </c>
    </row>
    <row r="19" spans="2:6" ht="15" x14ac:dyDescent="0.25">
      <c r="B19" s="41" t="s">
        <v>92</v>
      </c>
      <c r="C19" s="42"/>
      <c r="D19" s="43">
        <v>42735</v>
      </c>
      <c r="E19" s="44"/>
      <c r="F19" s="44"/>
    </row>
    <row r="20" spans="2:6" ht="15" x14ac:dyDescent="0.25">
      <c r="B20" s="44" t="s">
        <v>17</v>
      </c>
      <c r="C20" s="42"/>
      <c r="D20" s="42">
        <f>C14</f>
        <v>20474</v>
      </c>
      <c r="E20" s="44"/>
      <c r="F20" s="44"/>
    </row>
    <row r="21" spans="2:6" ht="15" x14ac:dyDescent="0.25">
      <c r="B21" s="44" t="s">
        <v>93</v>
      </c>
      <c r="C21" s="42"/>
      <c r="D21" s="45">
        <f>D14</f>
        <v>0</v>
      </c>
      <c r="E21" s="44"/>
      <c r="F21" s="44"/>
    </row>
    <row r="22" spans="2:6" ht="15" x14ac:dyDescent="0.25">
      <c r="B22" s="44" t="s">
        <v>94</v>
      </c>
      <c r="C22" s="42"/>
      <c r="D22" s="45">
        <f>E14</f>
        <v>0</v>
      </c>
      <c r="E22" s="44"/>
      <c r="F22" s="44"/>
    </row>
    <row r="23" spans="2:6" ht="15.75" thickBot="1" x14ac:dyDescent="0.3">
      <c r="B23" s="44" t="s">
        <v>95</v>
      </c>
      <c r="C23" s="42"/>
      <c r="D23" s="46">
        <f>SUM(D20:D22)</f>
        <v>20474</v>
      </c>
      <c r="E23" s="44"/>
      <c r="F23" s="44"/>
    </row>
    <row r="24" spans="2:6" ht="15.75" thickTop="1" x14ac:dyDescent="0.25">
      <c r="B24" s="44"/>
      <c r="C24" s="42"/>
      <c r="D24" s="44"/>
      <c r="E24" s="44"/>
      <c r="F24" s="44"/>
    </row>
    <row r="25" spans="2:6" ht="15" x14ac:dyDescent="0.25">
      <c r="B25" s="44"/>
      <c r="C25" s="42"/>
      <c r="D25" s="44"/>
      <c r="E25" s="44"/>
      <c r="F25" s="44"/>
    </row>
    <row r="26" spans="2:6" ht="15" x14ac:dyDescent="0.25">
      <c r="B26" s="41" t="s">
        <v>96</v>
      </c>
      <c r="C26" s="42"/>
      <c r="D26" s="44"/>
      <c r="E26" s="44"/>
      <c r="F26" s="44"/>
    </row>
    <row r="27" spans="2:6" ht="15" x14ac:dyDescent="0.25">
      <c r="B27" s="44" t="s">
        <v>97</v>
      </c>
      <c r="C27" s="42"/>
      <c r="D27" s="45">
        <v>0</v>
      </c>
      <c r="E27" s="44"/>
      <c r="F27" s="44"/>
    </row>
    <row r="28" spans="2:6" ht="15" x14ac:dyDescent="0.25">
      <c r="B28" s="44" t="s">
        <v>98</v>
      </c>
      <c r="C28" s="42"/>
      <c r="D28" s="47">
        <f>+J14</f>
        <v>3308</v>
      </c>
      <c r="E28" s="44"/>
      <c r="F28" s="44"/>
    </row>
    <row r="29" spans="2:6" ht="15" x14ac:dyDescent="0.25">
      <c r="B29" s="44" t="s">
        <v>99</v>
      </c>
      <c r="C29" s="42"/>
      <c r="D29" s="44"/>
      <c r="E29" s="44"/>
      <c r="F29" s="44"/>
    </row>
    <row r="30" spans="2:6" ht="15" x14ac:dyDescent="0.25">
      <c r="B30" s="44"/>
      <c r="C30" s="42"/>
      <c r="D30" s="44"/>
      <c r="E30" s="44"/>
      <c r="F30" s="44"/>
    </row>
    <row r="31" spans="2:6" ht="15" x14ac:dyDescent="0.25">
      <c r="B31" s="41" t="s">
        <v>100</v>
      </c>
      <c r="C31" s="44"/>
      <c r="D31" s="44"/>
      <c r="E31" s="44"/>
      <c r="F31" s="44"/>
    </row>
    <row r="32" spans="2:6" ht="30" x14ac:dyDescent="0.25">
      <c r="B32" s="41" t="s">
        <v>83</v>
      </c>
      <c r="C32" s="48" t="s">
        <v>101</v>
      </c>
      <c r="D32" s="49" t="s">
        <v>102</v>
      </c>
      <c r="E32" s="49" t="s">
        <v>103</v>
      </c>
      <c r="F32" s="48" t="s">
        <v>95</v>
      </c>
    </row>
    <row r="33" spans="2:6" ht="15" x14ac:dyDescent="0.25">
      <c r="B33" s="44" t="s">
        <v>104</v>
      </c>
      <c r="C33" s="42">
        <v>0</v>
      </c>
      <c r="D33" s="42">
        <v>0</v>
      </c>
      <c r="E33" s="42">
        <v>0</v>
      </c>
      <c r="F33" s="42">
        <f>+D33-E33</f>
        <v>0</v>
      </c>
    </row>
    <row r="34" spans="2:6" ht="15" x14ac:dyDescent="0.25">
      <c r="B34" s="44"/>
      <c r="C34" s="44"/>
      <c r="D34" s="44"/>
      <c r="E34" s="44"/>
      <c r="F34" s="44"/>
    </row>
    <row r="35" spans="2:6" ht="15" x14ac:dyDescent="0.25">
      <c r="B35" s="41" t="s">
        <v>105</v>
      </c>
      <c r="C35" s="44"/>
      <c r="D35" s="44"/>
      <c r="E35" s="44"/>
      <c r="F35" s="44"/>
    </row>
    <row r="36" spans="2:6" ht="15" x14ac:dyDescent="0.25">
      <c r="B36" s="41" t="s">
        <v>106</v>
      </c>
      <c r="C36" s="44"/>
      <c r="D36" s="44"/>
      <c r="E36" s="44"/>
      <c r="F36" s="44"/>
    </row>
    <row r="37" spans="2:6" ht="15" x14ac:dyDescent="0.25">
      <c r="B37" s="44" t="s">
        <v>253</v>
      </c>
      <c r="C37" s="44"/>
      <c r="D37" s="50">
        <f>+Account!H35</f>
        <v>288644.03000000003</v>
      </c>
      <c r="E37" s="44"/>
      <c r="F37" s="44"/>
    </row>
    <row r="38" spans="2:6" ht="15" x14ac:dyDescent="0.25">
      <c r="B38" s="44" t="s">
        <v>107</v>
      </c>
      <c r="C38" s="44"/>
      <c r="D38" s="51">
        <v>0</v>
      </c>
      <c r="E38" s="44"/>
      <c r="F38" s="44"/>
    </row>
    <row r="39" spans="2:6" ht="15.75" thickBot="1" x14ac:dyDescent="0.3">
      <c r="B39" s="44"/>
      <c r="C39" s="44"/>
      <c r="D39" s="52">
        <f>SUM(D37:D38)</f>
        <v>288644.03000000003</v>
      </c>
      <c r="E39" s="44"/>
      <c r="F39" s="44"/>
    </row>
    <row r="40" spans="2:6" ht="15.75" thickTop="1" x14ac:dyDescent="0.25">
      <c r="B40" s="44"/>
      <c r="C40" s="44"/>
      <c r="D40" s="51"/>
      <c r="E40" s="44"/>
      <c r="F40" s="44"/>
    </row>
    <row r="41" spans="2:6" ht="15" x14ac:dyDescent="0.25">
      <c r="B41" s="41" t="s">
        <v>108</v>
      </c>
      <c r="C41" s="44"/>
      <c r="D41" s="44"/>
      <c r="E41" s="44"/>
      <c r="F41" s="44"/>
    </row>
    <row r="42" spans="2:6" ht="15" x14ac:dyDescent="0.25">
      <c r="B42" s="53" t="s">
        <v>109</v>
      </c>
      <c r="C42" s="44"/>
      <c r="D42" s="44"/>
      <c r="E42" s="44"/>
      <c r="F42" s="44"/>
    </row>
    <row r="43" spans="2:6" ht="15.75" thickBot="1" x14ac:dyDescent="0.3">
      <c r="B43" s="44" t="s">
        <v>110</v>
      </c>
      <c r="C43" s="44"/>
      <c r="D43" s="54">
        <v>0</v>
      </c>
      <c r="E43" s="44"/>
      <c r="F43" s="44"/>
    </row>
    <row r="44" spans="2:6" ht="15.75" thickTop="1" x14ac:dyDescent="0.25">
      <c r="B44" s="44"/>
      <c r="C44" s="44"/>
      <c r="D44" s="51"/>
      <c r="E44" s="44"/>
      <c r="F44" s="44"/>
    </row>
    <row r="45" spans="2:6" ht="15" x14ac:dyDescent="0.25">
      <c r="B45" s="44"/>
      <c r="C45" s="44"/>
      <c r="D45" s="44"/>
      <c r="E45" s="44"/>
      <c r="F45" s="44"/>
    </row>
    <row r="46" spans="2:6" ht="15" x14ac:dyDescent="0.25">
      <c r="B46" s="41" t="s">
        <v>111</v>
      </c>
      <c r="C46" s="44"/>
      <c r="D46" s="44"/>
      <c r="E46" s="44"/>
      <c r="F46" s="44"/>
    </row>
    <row r="47" spans="2:6" ht="15" x14ac:dyDescent="0.25">
      <c r="B47" s="41" t="s">
        <v>112</v>
      </c>
      <c r="C47" s="44"/>
      <c r="D47" s="44"/>
      <c r="E47" s="44"/>
      <c r="F47" s="44"/>
    </row>
    <row r="48" spans="2:6" ht="15" x14ac:dyDescent="0.25">
      <c r="B48" s="288" t="s">
        <v>113</v>
      </c>
      <c r="C48" s="288"/>
      <c r="D48" s="288"/>
      <c r="E48" s="288"/>
      <c r="F48" s="288"/>
    </row>
    <row r="49" spans="2:6" ht="15" x14ac:dyDescent="0.25">
      <c r="B49" s="44" t="s">
        <v>114</v>
      </c>
      <c r="C49" s="42">
        <v>552</v>
      </c>
      <c r="D49" s="55" t="s">
        <v>115</v>
      </c>
      <c r="E49" s="42">
        <v>110</v>
      </c>
      <c r="F49" s="42">
        <f>+Account!G9</f>
        <v>60720</v>
      </c>
    </row>
    <row r="50" spans="2:6" ht="15" x14ac:dyDescent="0.25">
      <c r="B50" s="44"/>
      <c r="C50" s="44"/>
      <c r="D50" s="44"/>
      <c r="E50" s="44"/>
      <c r="F50" s="56">
        <f>SUM(F49:F49)</f>
        <v>60720</v>
      </c>
    </row>
    <row r="51" spans="2:6" ht="15" x14ac:dyDescent="0.25">
      <c r="B51" s="44"/>
      <c r="C51" s="44"/>
      <c r="D51" s="44"/>
      <c r="E51" s="44"/>
      <c r="F51" s="44"/>
    </row>
    <row r="52" spans="2:6" ht="15" x14ac:dyDescent="0.25">
      <c r="B52" s="41" t="s">
        <v>116</v>
      </c>
      <c r="C52" s="26"/>
      <c r="D52" s="26"/>
      <c r="E52" s="44"/>
      <c r="F52" s="44"/>
    </row>
    <row r="53" spans="2:6" ht="15" x14ac:dyDescent="0.25">
      <c r="B53" s="57" t="s">
        <v>117</v>
      </c>
      <c r="C53" s="26"/>
      <c r="D53" s="26"/>
      <c r="E53" s="44"/>
      <c r="F53" s="44"/>
    </row>
    <row r="54" spans="2:6" ht="45" x14ac:dyDescent="0.25">
      <c r="B54" s="26" t="s">
        <v>118</v>
      </c>
      <c r="C54" s="58"/>
      <c r="D54" s="59">
        <f>+Account!F8</f>
        <v>97965</v>
      </c>
      <c r="E54" s="68" t="s">
        <v>119</v>
      </c>
      <c r="F54" s="44"/>
    </row>
    <row r="55" spans="2:6" ht="15" x14ac:dyDescent="0.25">
      <c r="B55" s="26" t="s">
        <v>120</v>
      </c>
      <c r="C55" s="58"/>
      <c r="D55" s="59">
        <v>0</v>
      </c>
      <c r="E55" s="44"/>
      <c r="F55" s="44"/>
    </row>
    <row r="56" spans="2:6" ht="15" x14ac:dyDescent="0.25">
      <c r="B56" s="26" t="s">
        <v>18</v>
      </c>
      <c r="C56" s="58"/>
      <c r="D56" s="59">
        <f>+Account!F7</f>
        <v>485501</v>
      </c>
      <c r="E56" s="26"/>
      <c r="F56" s="44"/>
    </row>
    <row r="57" spans="2:6" ht="15.75" thickBot="1" x14ac:dyDescent="0.3">
      <c r="B57" s="26"/>
      <c r="C57" s="26"/>
      <c r="D57" s="46">
        <f>SUM(D54:D56)</f>
        <v>583466</v>
      </c>
      <c r="E57" s="44"/>
      <c r="F57" s="56"/>
    </row>
    <row r="58" spans="2:6" ht="15.75" thickTop="1" x14ac:dyDescent="0.25">
      <c r="B58" s="26"/>
      <c r="C58" s="26"/>
      <c r="D58" s="60"/>
      <c r="E58" s="44"/>
      <c r="F58" s="56"/>
    </row>
    <row r="59" spans="2:6" ht="15" x14ac:dyDescent="0.25">
      <c r="B59" s="44"/>
      <c r="C59" s="44"/>
      <c r="D59" s="44"/>
      <c r="E59" s="44"/>
      <c r="F59" s="44"/>
    </row>
    <row r="60" spans="2:6" ht="15" x14ac:dyDescent="0.25">
      <c r="B60" s="61" t="s">
        <v>121</v>
      </c>
      <c r="C60" s="41"/>
      <c r="D60" s="41"/>
      <c r="E60" s="44"/>
      <c r="F60" s="44"/>
    </row>
    <row r="61" spans="2:6" ht="15" x14ac:dyDescent="0.25">
      <c r="B61" s="41" t="s">
        <v>71</v>
      </c>
      <c r="C61" s="41"/>
      <c r="D61" s="44"/>
      <c r="E61" s="44"/>
      <c r="F61" s="44"/>
    </row>
    <row r="62" spans="2:6" ht="15" x14ac:dyDescent="0.25">
      <c r="B62" s="44"/>
      <c r="C62" s="44"/>
      <c r="D62" s="44"/>
      <c r="E62" s="44"/>
      <c r="F62" s="44"/>
    </row>
    <row r="63" spans="2:6" ht="15" x14ac:dyDescent="0.25">
      <c r="B63" s="44" t="s">
        <v>122</v>
      </c>
      <c r="C63" s="44"/>
      <c r="D63" s="56">
        <f>+F50</f>
        <v>60720</v>
      </c>
      <c r="E63" s="56"/>
      <c r="F63" s="56"/>
    </row>
    <row r="64" spans="2:6" ht="15" x14ac:dyDescent="0.25">
      <c r="B64" s="44" t="s">
        <v>123</v>
      </c>
      <c r="C64" s="44"/>
      <c r="D64" s="56">
        <f>[1]Account!F10</f>
        <v>0</v>
      </c>
      <c r="E64" s="56"/>
      <c r="F64" s="56"/>
    </row>
    <row r="65" spans="2:6" ht="15.75" thickBot="1" x14ac:dyDescent="0.3">
      <c r="B65" s="44" t="s">
        <v>71</v>
      </c>
      <c r="C65" s="44"/>
      <c r="D65" s="46">
        <f>SUM(D63:D64)</f>
        <v>60720</v>
      </c>
      <c r="E65" s="56"/>
      <c r="F65" s="56"/>
    </row>
    <row r="66" spans="2:6" ht="15.75" thickTop="1" x14ac:dyDescent="0.25">
      <c r="B66" s="44"/>
      <c r="C66" s="44"/>
      <c r="D66" s="56"/>
      <c r="E66" s="56"/>
      <c r="F66" s="56"/>
    </row>
    <row r="67" spans="2:6" ht="15" x14ac:dyDescent="0.25">
      <c r="B67" s="61" t="s">
        <v>124</v>
      </c>
      <c r="C67" s="61"/>
      <c r="D67" s="61"/>
      <c r="E67" s="62"/>
      <c r="F67" s="56"/>
    </row>
    <row r="68" spans="2:6" ht="15" x14ac:dyDescent="0.25">
      <c r="B68" s="41" t="s">
        <v>73</v>
      </c>
      <c r="C68" s="41" t="s">
        <v>125</v>
      </c>
      <c r="D68" s="56"/>
      <c r="E68" s="56"/>
      <c r="F68" s="44"/>
    </row>
    <row r="69" spans="2:6" ht="15" x14ac:dyDescent="0.25">
      <c r="B69" s="44"/>
      <c r="C69" s="44"/>
      <c r="D69" s="56"/>
      <c r="E69" s="56"/>
      <c r="F69" s="44"/>
    </row>
    <row r="70" spans="2:6" ht="15" x14ac:dyDescent="0.25">
      <c r="B70" s="44" t="s">
        <v>126</v>
      </c>
      <c r="C70" s="63" t="s">
        <v>127</v>
      </c>
      <c r="D70" s="56">
        <f>+D84</f>
        <v>425658.1</v>
      </c>
      <c r="E70" s="56"/>
      <c r="F70" s="44"/>
    </row>
    <row r="71" spans="2:6" ht="15" x14ac:dyDescent="0.25">
      <c r="B71" s="44" t="s">
        <v>75</v>
      </c>
      <c r="C71" s="63" t="s">
        <v>128</v>
      </c>
      <c r="D71" s="56">
        <f>+D90</f>
        <v>1680</v>
      </c>
      <c r="E71" s="56"/>
      <c r="F71" s="44"/>
    </row>
    <row r="72" spans="2:6" ht="15" x14ac:dyDescent="0.25">
      <c r="B72" s="44" t="s">
        <v>129</v>
      </c>
      <c r="C72" s="44"/>
      <c r="D72" s="56">
        <f>+J14</f>
        <v>3308</v>
      </c>
      <c r="E72" s="56"/>
      <c r="F72" s="44"/>
    </row>
    <row r="73" spans="2:6" ht="15" x14ac:dyDescent="0.25">
      <c r="B73" s="44"/>
      <c r="C73" s="44"/>
      <c r="D73" s="56"/>
      <c r="E73" s="56"/>
      <c r="F73" s="56"/>
    </row>
    <row r="74" spans="2:6" ht="15.75" thickBot="1" x14ac:dyDescent="0.3">
      <c r="B74" s="44"/>
      <c r="C74" s="44"/>
      <c r="D74" s="46">
        <f>SUM(D70:D73)</f>
        <v>430646.1</v>
      </c>
      <c r="E74" s="56"/>
      <c r="F74" s="56"/>
    </row>
    <row r="75" spans="2:6" ht="15.75" thickTop="1" x14ac:dyDescent="0.25">
      <c r="B75" s="44" t="s">
        <v>130</v>
      </c>
      <c r="C75" s="42"/>
      <c r="D75" s="42"/>
      <c r="E75" s="56"/>
      <c r="F75" s="56"/>
    </row>
    <row r="76" spans="2:6" ht="15" x14ac:dyDescent="0.25">
      <c r="B76" s="44" t="s">
        <v>131</v>
      </c>
      <c r="C76" s="42"/>
      <c r="D76" s="42"/>
      <c r="E76" s="56"/>
      <c r="F76" s="56"/>
    </row>
    <row r="77" spans="2:6" ht="15" x14ac:dyDescent="0.25">
      <c r="B77" s="44" t="s">
        <v>132</v>
      </c>
      <c r="C77" s="42"/>
      <c r="D77" s="42">
        <f>+Account!G11</f>
        <v>3058.1</v>
      </c>
      <c r="E77" s="56"/>
      <c r="F77" s="56"/>
    </row>
    <row r="78" spans="2:6" ht="30" x14ac:dyDescent="0.25">
      <c r="B78" s="64" t="s">
        <v>19</v>
      </c>
      <c r="C78" s="42"/>
      <c r="D78" s="65">
        <f>+Account!G12</f>
        <v>126000</v>
      </c>
      <c r="E78" s="66" t="s">
        <v>133</v>
      </c>
      <c r="F78" s="44"/>
    </row>
    <row r="79" spans="2:6" ht="60" x14ac:dyDescent="0.25">
      <c r="B79" s="67" t="s">
        <v>20</v>
      </c>
      <c r="C79" s="42"/>
      <c r="D79" s="65">
        <f>+Account!G13</f>
        <v>18300</v>
      </c>
      <c r="E79" s="68" t="s">
        <v>134</v>
      </c>
      <c r="F79" s="44"/>
    </row>
    <row r="80" spans="2:6" ht="15" x14ac:dyDescent="0.25">
      <c r="B80" s="44" t="s">
        <v>21</v>
      </c>
      <c r="C80" s="42"/>
      <c r="D80" s="42">
        <f>+Account!G14</f>
        <v>6000</v>
      </c>
      <c r="E80" s="44"/>
      <c r="F80" s="44"/>
    </row>
    <row r="81" spans="1:9" ht="15" x14ac:dyDescent="0.25">
      <c r="B81" s="44" t="s">
        <v>22</v>
      </c>
      <c r="C81" s="42"/>
      <c r="D81" s="42">
        <f>+Account!G15</f>
        <v>240000</v>
      </c>
      <c r="E81" s="44"/>
      <c r="F81" s="44"/>
    </row>
    <row r="82" spans="1:9" ht="15" x14ac:dyDescent="0.25">
      <c r="B82" s="44" t="s">
        <v>23</v>
      </c>
      <c r="C82" s="42"/>
      <c r="D82" s="42">
        <f>+Account!G16</f>
        <v>5700</v>
      </c>
      <c r="E82" s="44"/>
      <c r="F82" s="44"/>
    </row>
    <row r="83" spans="1:9" ht="15" x14ac:dyDescent="0.25">
      <c r="B83" s="44" t="s">
        <v>24</v>
      </c>
      <c r="C83" s="44"/>
      <c r="D83" s="42">
        <f>+Account!G17</f>
        <v>26600</v>
      </c>
      <c r="E83" s="44"/>
      <c r="F83" s="44"/>
    </row>
    <row r="84" spans="1:9" ht="15.75" thickBot="1" x14ac:dyDescent="0.3">
      <c r="B84" s="44"/>
      <c r="C84" s="44"/>
      <c r="D84" s="69">
        <f>SUM(D77:D83)</f>
        <v>425658.1</v>
      </c>
      <c r="E84" s="44"/>
      <c r="F84" s="44"/>
    </row>
    <row r="85" spans="1:9" ht="15.75" thickTop="1" x14ac:dyDescent="0.25">
      <c r="B85" s="44"/>
      <c r="C85" s="44"/>
      <c r="D85" s="42"/>
      <c r="E85" s="44"/>
      <c r="F85" s="44"/>
    </row>
    <row r="86" spans="1:9" ht="15" x14ac:dyDescent="0.25">
      <c r="B86" s="44" t="s">
        <v>75</v>
      </c>
      <c r="C86" s="44"/>
      <c r="D86" s="42"/>
      <c r="E86" s="44"/>
      <c r="F86" s="44"/>
    </row>
    <row r="87" spans="1:9" ht="15" x14ac:dyDescent="0.25">
      <c r="B87" s="44"/>
      <c r="C87" s="44"/>
      <c r="D87" s="42"/>
      <c r="E87" s="44"/>
      <c r="F87" s="44"/>
    </row>
    <row r="88" spans="1:9" ht="15" x14ac:dyDescent="0.25">
      <c r="B88" s="44" t="s">
        <v>75</v>
      </c>
      <c r="C88" s="44" t="s">
        <v>128</v>
      </c>
      <c r="D88" s="42">
        <f>+D115</f>
        <v>1680</v>
      </c>
      <c r="E88" s="44"/>
      <c r="F88" s="44"/>
      <c r="I88" s="40"/>
    </row>
    <row r="89" spans="1:9" ht="15" x14ac:dyDescent="0.25">
      <c r="B89" s="44"/>
      <c r="C89" s="42"/>
      <c r="D89" s="44"/>
      <c r="E89" s="44"/>
      <c r="F89" s="44"/>
    </row>
    <row r="90" spans="1:9" ht="15.75" thickBot="1" x14ac:dyDescent="0.3">
      <c r="B90" s="44"/>
      <c r="C90" s="42"/>
      <c r="D90" s="46">
        <f>SUM(D86:D88)</f>
        <v>1680</v>
      </c>
      <c r="E90" s="44"/>
      <c r="F90" s="44"/>
    </row>
    <row r="91" spans="1:9" ht="15.75" thickTop="1" x14ac:dyDescent="0.25">
      <c r="B91" s="44"/>
      <c r="C91" s="42"/>
      <c r="D91" s="44"/>
      <c r="E91" s="44"/>
      <c r="F91" s="44"/>
    </row>
    <row r="92" spans="1:9" ht="15" x14ac:dyDescent="0.25">
      <c r="B92" s="44"/>
      <c r="C92" s="42"/>
      <c r="D92" s="44"/>
      <c r="E92" s="44"/>
      <c r="F92" s="44"/>
    </row>
    <row r="93" spans="1:9" ht="18.75" x14ac:dyDescent="0.3">
      <c r="A93" s="70" t="s">
        <v>135</v>
      </c>
      <c r="B93" s="71"/>
      <c r="C93" s="71"/>
      <c r="D93" s="71"/>
      <c r="E93" s="71"/>
      <c r="F93" s="44"/>
    </row>
    <row r="94" spans="1:9" ht="15" x14ac:dyDescent="0.25">
      <c r="A94" s="72"/>
      <c r="B94" s="72" t="s">
        <v>136</v>
      </c>
      <c r="C94" s="73"/>
      <c r="D94" s="72"/>
      <c r="E94" s="72"/>
      <c r="F94" s="44"/>
    </row>
    <row r="95" spans="1:9" ht="15" x14ac:dyDescent="0.25">
      <c r="B95" s="27" t="s">
        <v>137</v>
      </c>
      <c r="C95" s="74"/>
      <c r="D95" s="27"/>
      <c r="E95" s="26"/>
      <c r="F95" s="44"/>
    </row>
    <row r="96" spans="1:9" ht="15" x14ac:dyDescent="0.25">
      <c r="B96" s="26" t="s">
        <v>25</v>
      </c>
      <c r="C96" s="44"/>
      <c r="D96" s="42">
        <f>[1]Account!F18</f>
        <v>0</v>
      </c>
      <c r="E96" s="51"/>
      <c r="F96" s="44"/>
    </row>
    <row r="97" spans="2:6" ht="15" x14ac:dyDescent="0.25">
      <c r="B97" s="26" t="s">
        <v>138</v>
      </c>
      <c r="C97" s="44"/>
      <c r="D97" s="42">
        <v>0</v>
      </c>
      <c r="E97" s="51"/>
      <c r="F97" s="44"/>
    </row>
    <row r="98" spans="2:6" ht="15" x14ac:dyDescent="0.25">
      <c r="B98" s="26" t="s">
        <v>139</v>
      </c>
      <c r="C98" s="44"/>
      <c r="D98" s="42">
        <f>+[1]Account!F33</f>
        <v>0</v>
      </c>
      <c r="E98" s="51"/>
      <c r="F98" s="44"/>
    </row>
    <row r="99" spans="2:6" ht="15" x14ac:dyDescent="0.25">
      <c r="B99" s="26" t="s">
        <v>28</v>
      </c>
      <c r="C99" s="44"/>
      <c r="D99" s="42">
        <f>+[1]Account!F21</f>
        <v>0</v>
      </c>
      <c r="E99" s="51"/>
      <c r="F99" s="44"/>
    </row>
    <row r="100" spans="2:6" ht="15" x14ac:dyDescent="0.25">
      <c r="B100" s="75" t="s">
        <v>29</v>
      </c>
      <c r="C100" s="44"/>
      <c r="D100" s="42">
        <f>+Account!G22</f>
        <v>1680</v>
      </c>
      <c r="E100" s="51"/>
      <c r="F100" s="44"/>
    </row>
    <row r="101" spans="2:6" ht="15" x14ac:dyDescent="0.25">
      <c r="B101" s="75" t="s">
        <v>26</v>
      </c>
      <c r="C101" s="44"/>
      <c r="D101" s="42">
        <v>0</v>
      </c>
      <c r="E101" s="51"/>
      <c r="F101" s="44"/>
    </row>
    <row r="102" spans="2:6" ht="15" x14ac:dyDescent="0.25">
      <c r="B102" s="75" t="s">
        <v>27</v>
      </c>
      <c r="C102" s="44"/>
      <c r="D102" s="42">
        <v>0</v>
      </c>
      <c r="E102" s="51"/>
      <c r="F102" s="44"/>
    </row>
    <row r="103" spans="2:6" ht="15" x14ac:dyDescent="0.25">
      <c r="B103" s="75" t="s">
        <v>32</v>
      </c>
      <c r="C103" s="44"/>
      <c r="D103" s="42">
        <f>[1]Account!F25</f>
        <v>0</v>
      </c>
      <c r="E103" s="51"/>
      <c r="F103" s="44"/>
    </row>
    <row r="104" spans="2:6" ht="15" x14ac:dyDescent="0.25">
      <c r="B104" s="27" t="s">
        <v>77</v>
      </c>
      <c r="C104" s="44"/>
      <c r="D104" s="42"/>
      <c r="E104" s="51"/>
      <c r="F104" s="44"/>
    </row>
    <row r="105" spans="2:6" ht="15" x14ac:dyDescent="0.25">
      <c r="B105" s="26" t="s">
        <v>33</v>
      </c>
      <c r="C105" s="44"/>
      <c r="D105" s="42">
        <v>0</v>
      </c>
      <c r="E105" s="51"/>
      <c r="F105" s="44"/>
    </row>
    <row r="106" spans="2:6" ht="15" x14ac:dyDescent="0.25">
      <c r="B106" s="75" t="s">
        <v>34</v>
      </c>
      <c r="C106" s="44"/>
      <c r="D106" s="42">
        <v>0</v>
      </c>
      <c r="E106" s="51"/>
      <c r="F106" s="44"/>
    </row>
    <row r="107" spans="2:6" ht="15" x14ac:dyDescent="0.25">
      <c r="B107" s="75" t="s">
        <v>35</v>
      </c>
      <c r="C107" s="44"/>
      <c r="D107" s="42">
        <v>0</v>
      </c>
      <c r="E107" s="51"/>
      <c r="F107" s="44"/>
    </row>
    <row r="108" spans="2:6" ht="15" x14ac:dyDescent="0.25">
      <c r="B108" s="75" t="s">
        <v>36</v>
      </c>
      <c r="C108" s="44"/>
      <c r="D108" s="42">
        <v>0</v>
      </c>
      <c r="E108" s="51"/>
      <c r="F108" s="44"/>
    </row>
    <row r="109" spans="2:6" ht="15" x14ac:dyDescent="0.25">
      <c r="B109" s="27" t="s">
        <v>140</v>
      </c>
      <c r="C109" s="44"/>
      <c r="D109" s="42"/>
      <c r="E109" s="51"/>
      <c r="F109" s="44"/>
    </row>
    <row r="110" spans="2:6" ht="15" x14ac:dyDescent="0.25">
      <c r="B110" s="19" t="s">
        <v>23</v>
      </c>
      <c r="C110" s="44"/>
      <c r="D110" s="42">
        <v>0</v>
      </c>
      <c r="E110" s="51"/>
      <c r="F110" s="44"/>
    </row>
    <row r="111" spans="2:6" ht="15" x14ac:dyDescent="0.25">
      <c r="B111" s="26" t="s">
        <v>37</v>
      </c>
      <c r="C111" s="44"/>
      <c r="D111" s="42">
        <f>[1]Account!F31</f>
        <v>0</v>
      </c>
      <c r="E111" s="51"/>
      <c r="F111" s="44"/>
    </row>
    <row r="112" spans="2:6" ht="15" x14ac:dyDescent="0.25">
      <c r="B112" s="26" t="s">
        <v>30</v>
      </c>
      <c r="C112" s="44"/>
      <c r="D112" s="42">
        <v>0</v>
      </c>
      <c r="E112" s="51"/>
      <c r="F112" s="44"/>
    </row>
    <row r="113" spans="1:6" ht="15" x14ac:dyDescent="0.25">
      <c r="B113" s="26" t="s">
        <v>79</v>
      </c>
      <c r="C113" s="44"/>
      <c r="D113" s="42">
        <v>0</v>
      </c>
      <c r="E113" s="51"/>
      <c r="F113" s="44"/>
    </row>
    <row r="114" spans="1:6" ht="15" x14ac:dyDescent="0.25">
      <c r="B114" s="75" t="s">
        <v>40</v>
      </c>
      <c r="C114" s="44"/>
      <c r="D114" s="76">
        <v>0</v>
      </c>
      <c r="E114" s="51"/>
      <c r="F114" s="44"/>
    </row>
    <row r="115" spans="1:6" ht="15.75" thickBot="1" x14ac:dyDescent="0.3">
      <c r="A115" s="77"/>
      <c r="B115" s="44"/>
      <c r="C115" s="44"/>
      <c r="D115" s="46">
        <f>SUM(D96:D114)</f>
        <v>1680</v>
      </c>
      <c r="E115" s="78"/>
      <c r="F115" s="44"/>
    </row>
    <row r="116" spans="1:6" ht="15.75" thickTop="1" x14ac:dyDescent="0.25">
      <c r="A116" s="77"/>
      <c r="B116" s="26"/>
      <c r="C116" s="74"/>
      <c r="D116" s="26"/>
      <c r="E116" s="26"/>
      <c r="F116" s="44"/>
    </row>
    <row r="117" spans="1:6" ht="30" x14ac:dyDescent="0.25">
      <c r="B117" s="79" t="s">
        <v>141</v>
      </c>
      <c r="C117" s="41" t="s">
        <v>125</v>
      </c>
      <c r="D117" s="56"/>
      <c r="E117" s="44"/>
      <c r="F117" s="44"/>
    </row>
    <row r="118" spans="1:6" ht="15" x14ac:dyDescent="0.25">
      <c r="B118" s="44"/>
      <c r="C118" s="44"/>
      <c r="D118" s="56"/>
      <c r="E118" s="44"/>
      <c r="F118" s="44"/>
    </row>
    <row r="119" spans="1:6" ht="15" x14ac:dyDescent="0.25">
      <c r="B119" s="44" t="s">
        <v>126</v>
      </c>
      <c r="C119" s="63" t="s">
        <v>127</v>
      </c>
      <c r="D119" s="56">
        <f>D84</f>
        <v>425658.1</v>
      </c>
      <c r="E119" s="44"/>
      <c r="F119" s="44"/>
    </row>
    <row r="120" spans="1:6" ht="15" x14ac:dyDescent="0.25">
      <c r="B120" s="44" t="s">
        <v>75</v>
      </c>
      <c r="C120" s="63" t="s">
        <v>128</v>
      </c>
      <c r="D120" s="80">
        <f>D115</f>
        <v>1680</v>
      </c>
      <c r="E120" s="44"/>
      <c r="F120" s="44"/>
    </row>
    <row r="121" spans="1:6" ht="15" x14ac:dyDescent="0.25">
      <c r="B121" s="56"/>
      <c r="C121" s="44"/>
      <c r="D121" s="56">
        <f>SUM(D119:D120)</f>
        <v>427338.1</v>
      </c>
      <c r="E121" s="44"/>
      <c r="F121" s="44"/>
    </row>
    <row r="131" spans="4:4" ht="15" x14ac:dyDescent="0.25">
      <c r="D131" s="51"/>
    </row>
    <row r="132" spans="4:4" ht="15" x14ac:dyDescent="0.25">
      <c r="D132" s="51"/>
    </row>
    <row r="133" spans="4:4" ht="15" x14ac:dyDescent="0.25">
      <c r="D133" s="51"/>
    </row>
  </sheetData>
  <mergeCells count="11">
    <mergeCell ref="K7:K9"/>
    <mergeCell ref="D8:E8"/>
    <mergeCell ref="F8:F9"/>
    <mergeCell ref="G8:G9"/>
    <mergeCell ref="H8:I8"/>
    <mergeCell ref="J8:J9"/>
    <mergeCell ref="B48:F48"/>
    <mergeCell ref="B7:B9"/>
    <mergeCell ref="C7:C9"/>
    <mergeCell ref="D7:F7"/>
    <mergeCell ref="G7:J7"/>
  </mergeCells>
  <pageMargins left="0.70866141732283472" right="0.70866141732283472" top="0.74803149606299213" bottom="0.74803149606299213" header="0.31496062992125984" footer="0.31496062992125984"/>
  <pageSetup paperSize="9" scale="91" fitToHeight="0" orientation="portrait" r:id="rId1"/>
  <headerFooter>
    <oddFooter>&amp;L&amp;F &amp;A</oddFooter>
  </headerFooter>
  <rowBreaks count="1" manualBreakCount="1">
    <brk id="7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K48"/>
  <sheetViews>
    <sheetView zoomScaleNormal="100" workbookViewId="0">
      <selection activeCell="J35" sqref="J35"/>
    </sheetView>
  </sheetViews>
  <sheetFormatPr defaultRowHeight="15" x14ac:dyDescent="0.25"/>
  <cols>
    <col min="1" max="1" width="9.140625" style="2"/>
    <col min="2" max="2" width="5.85546875" style="2" customWidth="1"/>
    <col min="3" max="3" width="4.5703125" style="2" customWidth="1"/>
    <col min="4" max="4" width="23.7109375" style="2" bestFit="1" customWidth="1"/>
    <col min="5" max="5" width="9.140625" style="2"/>
    <col min="6" max="6" width="2.85546875" style="2" customWidth="1"/>
    <col min="7" max="8" width="10.42578125" style="25" bestFit="1" customWidth="1"/>
    <col min="9" max="9" width="3.140625" style="25" customWidth="1"/>
    <col min="10" max="10" width="10.42578125" style="2" bestFit="1" customWidth="1"/>
    <col min="11" max="257" width="9.140625" style="2"/>
    <col min="258" max="258" width="5.85546875" style="2" customWidth="1"/>
    <col min="259" max="259" width="4.5703125" style="2" customWidth="1"/>
    <col min="260" max="260" width="23.7109375" style="2" bestFit="1" customWidth="1"/>
    <col min="261" max="261" width="9.140625" style="2"/>
    <col min="262" max="262" width="2.85546875" style="2" customWidth="1"/>
    <col min="263" max="264" width="10.42578125" style="2" bestFit="1" customWidth="1"/>
    <col min="265" max="265" width="3.140625" style="2" customWidth="1"/>
    <col min="266" max="266" width="10.42578125" style="2" bestFit="1" customWidth="1"/>
    <col min="267" max="513" width="9.140625" style="2"/>
    <col min="514" max="514" width="5.85546875" style="2" customWidth="1"/>
    <col min="515" max="515" width="4.5703125" style="2" customWidth="1"/>
    <col min="516" max="516" width="23.7109375" style="2" bestFit="1" customWidth="1"/>
    <col min="517" max="517" width="9.140625" style="2"/>
    <col min="518" max="518" width="2.85546875" style="2" customWidth="1"/>
    <col min="519" max="520" width="10.42578125" style="2" bestFit="1" customWidth="1"/>
    <col min="521" max="521" width="3.140625" style="2" customWidth="1"/>
    <col min="522" max="522" width="10.42578125" style="2" bestFit="1" customWidth="1"/>
    <col min="523" max="769" width="9.140625" style="2"/>
    <col min="770" max="770" width="5.85546875" style="2" customWidth="1"/>
    <col min="771" max="771" width="4.5703125" style="2" customWidth="1"/>
    <col min="772" max="772" width="23.7109375" style="2" bestFit="1" customWidth="1"/>
    <col min="773" max="773" width="9.140625" style="2"/>
    <col min="774" max="774" width="2.85546875" style="2" customWidth="1"/>
    <col min="775" max="776" width="10.42578125" style="2" bestFit="1" customWidth="1"/>
    <col min="777" max="777" width="3.140625" style="2" customWidth="1"/>
    <col min="778" max="778" width="10.42578125" style="2" bestFit="1" customWidth="1"/>
    <col min="779" max="1025" width="9.140625" style="2"/>
    <col min="1026" max="1026" width="5.85546875" style="2" customWidth="1"/>
    <col min="1027" max="1027" width="4.5703125" style="2" customWidth="1"/>
    <col min="1028" max="1028" width="23.7109375" style="2" bestFit="1" customWidth="1"/>
    <col min="1029" max="1029" width="9.140625" style="2"/>
    <col min="1030" max="1030" width="2.85546875" style="2" customWidth="1"/>
    <col min="1031" max="1032" width="10.42578125" style="2" bestFit="1" customWidth="1"/>
    <col min="1033" max="1033" width="3.140625" style="2" customWidth="1"/>
    <col min="1034" max="1034" width="10.42578125" style="2" bestFit="1" customWidth="1"/>
    <col min="1035" max="1281" width="9.140625" style="2"/>
    <col min="1282" max="1282" width="5.85546875" style="2" customWidth="1"/>
    <col min="1283" max="1283" width="4.5703125" style="2" customWidth="1"/>
    <col min="1284" max="1284" width="23.7109375" style="2" bestFit="1" customWidth="1"/>
    <col min="1285" max="1285" width="9.140625" style="2"/>
    <col min="1286" max="1286" width="2.85546875" style="2" customWidth="1"/>
    <col min="1287" max="1288" width="10.42578125" style="2" bestFit="1" customWidth="1"/>
    <col min="1289" max="1289" width="3.140625" style="2" customWidth="1"/>
    <col min="1290" max="1290" width="10.42578125" style="2" bestFit="1" customWidth="1"/>
    <col min="1291" max="1537" width="9.140625" style="2"/>
    <col min="1538" max="1538" width="5.85546875" style="2" customWidth="1"/>
    <col min="1539" max="1539" width="4.5703125" style="2" customWidth="1"/>
    <col min="1540" max="1540" width="23.7109375" style="2" bestFit="1" customWidth="1"/>
    <col min="1541" max="1541" width="9.140625" style="2"/>
    <col min="1542" max="1542" width="2.85546875" style="2" customWidth="1"/>
    <col min="1543" max="1544" width="10.42578125" style="2" bestFit="1" customWidth="1"/>
    <col min="1545" max="1545" width="3.140625" style="2" customWidth="1"/>
    <col min="1546" max="1546" width="10.42578125" style="2" bestFit="1" customWidth="1"/>
    <col min="1547" max="1793" width="9.140625" style="2"/>
    <col min="1794" max="1794" width="5.85546875" style="2" customWidth="1"/>
    <col min="1795" max="1795" width="4.5703125" style="2" customWidth="1"/>
    <col min="1796" max="1796" width="23.7109375" style="2" bestFit="1" customWidth="1"/>
    <col min="1797" max="1797" width="9.140625" style="2"/>
    <col min="1798" max="1798" width="2.85546875" style="2" customWidth="1"/>
    <col min="1799" max="1800" width="10.42578125" style="2" bestFit="1" customWidth="1"/>
    <col min="1801" max="1801" width="3.140625" style="2" customWidth="1"/>
    <col min="1802" max="1802" width="10.42578125" style="2" bestFit="1" customWidth="1"/>
    <col min="1803" max="2049" width="9.140625" style="2"/>
    <col min="2050" max="2050" width="5.85546875" style="2" customWidth="1"/>
    <col min="2051" max="2051" width="4.5703125" style="2" customWidth="1"/>
    <col min="2052" max="2052" width="23.7109375" style="2" bestFit="1" customWidth="1"/>
    <col min="2053" max="2053" width="9.140625" style="2"/>
    <col min="2054" max="2054" width="2.85546875" style="2" customWidth="1"/>
    <col min="2055" max="2056" width="10.42578125" style="2" bestFit="1" customWidth="1"/>
    <col min="2057" max="2057" width="3.140625" style="2" customWidth="1"/>
    <col min="2058" max="2058" width="10.42578125" style="2" bestFit="1" customWidth="1"/>
    <col min="2059" max="2305" width="9.140625" style="2"/>
    <col min="2306" max="2306" width="5.85546875" style="2" customWidth="1"/>
    <col min="2307" max="2307" width="4.5703125" style="2" customWidth="1"/>
    <col min="2308" max="2308" width="23.7109375" style="2" bestFit="1" customWidth="1"/>
    <col min="2309" max="2309" width="9.140625" style="2"/>
    <col min="2310" max="2310" width="2.85546875" style="2" customWidth="1"/>
    <col min="2311" max="2312" width="10.42578125" style="2" bestFit="1" customWidth="1"/>
    <col min="2313" max="2313" width="3.140625" style="2" customWidth="1"/>
    <col min="2314" max="2314" width="10.42578125" style="2" bestFit="1" customWidth="1"/>
    <col min="2315" max="2561" width="9.140625" style="2"/>
    <col min="2562" max="2562" width="5.85546875" style="2" customWidth="1"/>
    <col min="2563" max="2563" width="4.5703125" style="2" customWidth="1"/>
    <col min="2564" max="2564" width="23.7109375" style="2" bestFit="1" customWidth="1"/>
    <col min="2565" max="2565" width="9.140625" style="2"/>
    <col min="2566" max="2566" width="2.85546875" style="2" customWidth="1"/>
    <col min="2567" max="2568" width="10.42578125" style="2" bestFit="1" customWidth="1"/>
    <col min="2569" max="2569" width="3.140625" style="2" customWidth="1"/>
    <col min="2570" max="2570" width="10.42578125" style="2" bestFit="1" customWidth="1"/>
    <col min="2571" max="2817" width="9.140625" style="2"/>
    <col min="2818" max="2818" width="5.85546875" style="2" customWidth="1"/>
    <col min="2819" max="2819" width="4.5703125" style="2" customWidth="1"/>
    <col min="2820" max="2820" width="23.7109375" style="2" bestFit="1" customWidth="1"/>
    <col min="2821" max="2821" width="9.140625" style="2"/>
    <col min="2822" max="2822" width="2.85546875" style="2" customWidth="1"/>
    <col min="2823" max="2824" width="10.42578125" style="2" bestFit="1" customWidth="1"/>
    <col min="2825" max="2825" width="3.140625" style="2" customWidth="1"/>
    <col min="2826" max="2826" width="10.42578125" style="2" bestFit="1" customWidth="1"/>
    <col min="2827" max="3073" width="9.140625" style="2"/>
    <col min="3074" max="3074" width="5.85546875" style="2" customWidth="1"/>
    <col min="3075" max="3075" width="4.5703125" style="2" customWidth="1"/>
    <col min="3076" max="3076" width="23.7109375" style="2" bestFit="1" customWidth="1"/>
    <col min="3077" max="3077" width="9.140625" style="2"/>
    <col min="3078" max="3078" width="2.85546875" style="2" customWidth="1"/>
    <col min="3079" max="3080" width="10.42578125" style="2" bestFit="1" customWidth="1"/>
    <col min="3081" max="3081" width="3.140625" style="2" customWidth="1"/>
    <col min="3082" max="3082" width="10.42578125" style="2" bestFit="1" customWidth="1"/>
    <col min="3083" max="3329" width="9.140625" style="2"/>
    <col min="3330" max="3330" width="5.85546875" style="2" customWidth="1"/>
    <col min="3331" max="3331" width="4.5703125" style="2" customWidth="1"/>
    <col min="3332" max="3332" width="23.7109375" style="2" bestFit="1" customWidth="1"/>
    <col min="3333" max="3333" width="9.140625" style="2"/>
    <col min="3334" max="3334" width="2.85546875" style="2" customWidth="1"/>
    <col min="3335" max="3336" width="10.42578125" style="2" bestFit="1" customWidth="1"/>
    <col min="3337" max="3337" width="3.140625" style="2" customWidth="1"/>
    <col min="3338" max="3338" width="10.42578125" style="2" bestFit="1" customWidth="1"/>
    <col min="3339" max="3585" width="9.140625" style="2"/>
    <col min="3586" max="3586" width="5.85546875" style="2" customWidth="1"/>
    <col min="3587" max="3587" width="4.5703125" style="2" customWidth="1"/>
    <col min="3588" max="3588" width="23.7109375" style="2" bestFit="1" customWidth="1"/>
    <col min="3589" max="3589" width="9.140625" style="2"/>
    <col min="3590" max="3590" width="2.85546875" style="2" customWidth="1"/>
    <col min="3591" max="3592" width="10.42578125" style="2" bestFit="1" customWidth="1"/>
    <col min="3593" max="3593" width="3.140625" style="2" customWidth="1"/>
    <col min="3594" max="3594" width="10.42578125" style="2" bestFit="1" customWidth="1"/>
    <col min="3595" max="3841" width="9.140625" style="2"/>
    <col min="3842" max="3842" width="5.85546875" style="2" customWidth="1"/>
    <col min="3843" max="3843" width="4.5703125" style="2" customWidth="1"/>
    <col min="3844" max="3844" width="23.7109375" style="2" bestFit="1" customWidth="1"/>
    <col min="3845" max="3845" width="9.140625" style="2"/>
    <col min="3846" max="3846" width="2.85546875" style="2" customWidth="1"/>
    <col min="3847" max="3848" width="10.42578125" style="2" bestFit="1" customWidth="1"/>
    <col min="3849" max="3849" width="3.140625" style="2" customWidth="1"/>
    <col min="3850" max="3850" width="10.42578125" style="2" bestFit="1" customWidth="1"/>
    <col min="3851" max="4097" width="9.140625" style="2"/>
    <col min="4098" max="4098" width="5.85546875" style="2" customWidth="1"/>
    <col min="4099" max="4099" width="4.5703125" style="2" customWidth="1"/>
    <col min="4100" max="4100" width="23.7109375" style="2" bestFit="1" customWidth="1"/>
    <col min="4101" max="4101" width="9.140625" style="2"/>
    <col min="4102" max="4102" width="2.85546875" style="2" customWidth="1"/>
    <col min="4103" max="4104" width="10.42578125" style="2" bestFit="1" customWidth="1"/>
    <col min="4105" max="4105" width="3.140625" style="2" customWidth="1"/>
    <col min="4106" max="4106" width="10.42578125" style="2" bestFit="1" customWidth="1"/>
    <col min="4107" max="4353" width="9.140625" style="2"/>
    <col min="4354" max="4354" width="5.85546875" style="2" customWidth="1"/>
    <col min="4355" max="4355" width="4.5703125" style="2" customWidth="1"/>
    <col min="4356" max="4356" width="23.7109375" style="2" bestFit="1" customWidth="1"/>
    <col min="4357" max="4357" width="9.140625" style="2"/>
    <col min="4358" max="4358" width="2.85546875" style="2" customWidth="1"/>
    <col min="4359" max="4360" width="10.42578125" style="2" bestFit="1" customWidth="1"/>
    <col min="4361" max="4361" width="3.140625" style="2" customWidth="1"/>
    <col min="4362" max="4362" width="10.42578125" style="2" bestFit="1" customWidth="1"/>
    <col min="4363" max="4609" width="9.140625" style="2"/>
    <col min="4610" max="4610" width="5.85546875" style="2" customWidth="1"/>
    <col min="4611" max="4611" width="4.5703125" style="2" customWidth="1"/>
    <col min="4612" max="4612" width="23.7109375" style="2" bestFit="1" customWidth="1"/>
    <col min="4613" max="4613" width="9.140625" style="2"/>
    <col min="4614" max="4614" width="2.85546875" style="2" customWidth="1"/>
    <col min="4615" max="4616" width="10.42578125" style="2" bestFit="1" customWidth="1"/>
    <col min="4617" max="4617" width="3.140625" style="2" customWidth="1"/>
    <col min="4618" max="4618" width="10.42578125" style="2" bestFit="1" customWidth="1"/>
    <col min="4619" max="4865" width="9.140625" style="2"/>
    <col min="4866" max="4866" width="5.85546875" style="2" customWidth="1"/>
    <col min="4867" max="4867" width="4.5703125" style="2" customWidth="1"/>
    <col min="4868" max="4868" width="23.7109375" style="2" bestFit="1" customWidth="1"/>
    <col min="4869" max="4869" width="9.140625" style="2"/>
    <col min="4870" max="4870" width="2.85546875" style="2" customWidth="1"/>
    <col min="4871" max="4872" width="10.42578125" style="2" bestFit="1" customWidth="1"/>
    <col min="4873" max="4873" width="3.140625" style="2" customWidth="1"/>
    <col min="4874" max="4874" width="10.42578125" style="2" bestFit="1" customWidth="1"/>
    <col min="4875" max="5121" width="9.140625" style="2"/>
    <col min="5122" max="5122" width="5.85546875" style="2" customWidth="1"/>
    <col min="5123" max="5123" width="4.5703125" style="2" customWidth="1"/>
    <col min="5124" max="5124" width="23.7109375" style="2" bestFit="1" customWidth="1"/>
    <col min="5125" max="5125" width="9.140625" style="2"/>
    <col min="5126" max="5126" width="2.85546875" style="2" customWidth="1"/>
    <col min="5127" max="5128" width="10.42578125" style="2" bestFit="1" customWidth="1"/>
    <col min="5129" max="5129" width="3.140625" style="2" customWidth="1"/>
    <col min="5130" max="5130" width="10.42578125" style="2" bestFit="1" customWidth="1"/>
    <col min="5131" max="5377" width="9.140625" style="2"/>
    <col min="5378" max="5378" width="5.85546875" style="2" customWidth="1"/>
    <col min="5379" max="5379" width="4.5703125" style="2" customWidth="1"/>
    <col min="5380" max="5380" width="23.7109375" style="2" bestFit="1" customWidth="1"/>
    <col min="5381" max="5381" width="9.140625" style="2"/>
    <col min="5382" max="5382" width="2.85546875" style="2" customWidth="1"/>
    <col min="5383" max="5384" width="10.42578125" style="2" bestFit="1" customWidth="1"/>
    <col min="5385" max="5385" width="3.140625" style="2" customWidth="1"/>
    <col min="5386" max="5386" width="10.42578125" style="2" bestFit="1" customWidth="1"/>
    <col min="5387" max="5633" width="9.140625" style="2"/>
    <col min="5634" max="5634" width="5.85546875" style="2" customWidth="1"/>
    <col min="5635" max="5635" width="4.5703125" style="2" customWidth="1"/>
    <col min="5636" max="5636" width="23.7109375" style="2" bestFit="1" customWidth="1"/>
    <col min="5637" max="5637" width="9.140625" style="2"/>
    <col min="5638" max="5638" width="2.85546875" style="2" customWidth="1"/>
    <col min="5639" max="5640" width="10.42578125" style="2" bestFit="1" customWidth="1"/>
    <col min="5641" max="5641" width="3.140625" style="2" customWidth="1"/>
    <col min="5642" max="5642" width="10.42578125" style="2" bestFit="1" customWidth="1"/>
    <col min="5643" max="5889" width="9.140625" style="2"/>
    <col min="5890" max="5890" width="5.85546875" style="2" customWidth="1"/>
    <col min="5891" max="5891" width="4.5703125" style="2" customWidth="1"/>
    <col min="5892" max="5892" width="23.7109375" style="2" bestFit="1" customWidth="1"/>
    <col min="5893" max="5893" width="9.140625" style="2"/>
    <col min="5894" max="5894" width="2.85546875" style="2" customWidth="1"/>
    <col min="5895" max="5896" width="10.42578125" style="2" bestFit="1" customWidth="1"/>
    <col min="5897" max="5897" width="3.140625" style="2" customWidth="1"/>
    <col min="5898" max="5898" width="10.42578125" style="2" bestFit="1" customWidth="1"/>
    <col min="5899" max="6145" width="9.140625" style="2"/>
    <col min="6146" max="6146" width="5.85546875" style="2" customWidth="1"/>
    <col min="6147" max="6147" width="4.5703125" style="2" customWidth="1"/>
    <col min="6148" max="6148" width="23.7109375" style="2" bestFit="1" customWidth="1"/>
    <col min="6149" max="6149" width="9.140625" style="2"/>
    <col min="6150" max="6150" width="2.85546875" style="2" customWidth="1"/>
    <col min="6151" max="6152" width="10.42578125" style="2" bestFit="1" customWidth="1"/>
    <col min="6153" max="6153" width="3.140625" style="2" customWidth="1"/>
    <col min="6154" max="6154" width="10.42578125" style="2" bestFit="1" customWidth="1"/>
    <col min="6155" max="6401" width="9.140625" style="2"/>
    <col min="6402" max="6402" width="5.85546875" style="2" customWidth="1"/>
    <col min="6403" max="6403" width="4.5703125" style="2" customWidth="1"/>
    <col min="6404" max="6404" width="23.7109375" style="2" bestFit="1" customWidth="1"/>
    <col min="6405" max="6405" width="9.140625" style="2"/>
    <col min="6406" max="6406" width="2.85546875" style="2" customWidth="1"/>
    <col min="6407" max="6408" width="10.42578125" style="2" bestFit="1" customWidth="1"/>
    <col min="6409" max="6409" width="3.140625" style="2" customWidth="1"/>
    <col min="6410" max="6410" width="10.42578125" style="2" bestFit="1" customWidth="1"/>
    <col min="6411" max="6657" width="9.140625" style="2"/>
    <col min="6658" max="6658" width="5.85546875" style="2" customWidth="1"/>
    <col min="6659" max="6659" width="4.5703125" style="2" customWidth="1"/>
    <col min="6660" max="6660" width="23.7109375" style="2" bestFit="1" customWidth="1"/>
    <col min="6661" max="6661" width="9.140625" style="2"/>
    <col min="6662" max="6662" width="2.85546875" style="2" customWidth="1"/>
    <col min="6663" max="6664" width="10.42578125" style="2" bestFit="1" customWidth="1"/>
    <col min="6665" max="6665" width="3.140625" style="2" customWidth="1"/>
    <col min="6666" max="6666" width="10.42578125" style="2" bestFit="1" customWidth="1"/>
    <col min="6667" max="6913" width="9.140625" style="2"/>
    <col min="6914" max="6914" width="5.85546875" style="2" customWidth="1"/>
    <col min="6915" max="6915" width="4.5703125" style="2" customWidth="1"/>
    <col min="6916" max="6916" width="23.7109375" style="2" bestFit="1" customWidth="1"/>
    <col min="6917" max="6917" width="9.140625" style="2"/>
    <col min="6918" max="6918" width="2.85546875" style="2" customWidth="1"/>
    <col min="6919" max="6920" width="10.42578125" style="2" bestFit="1" customWidth="1"/>
    <col min="6921" max="6921" width="3.140625" style="2" customWidth="1"/>
    <col min="6922" max="6922" width="10.42578125" style="2" bestFit="1" customWidth="1"/>
    <col min="6923" max="7169" width="9.140625" style="2"/>
    <col min="7170" max="7170" width="5.85546875" style="2" customWidth="1"/>
    <col min="7171" max="7171" width="4.5703125" style="2" customWidth="1"/>
    <col min="7172" max="7172" width="23.7109375" style="2" bestFit="1" customWidth="1"/>
    <col min="7173" max="7173" width="9.140625" style="2"/>
    <col min="7174" max="7174" width="2.85546875" style="2" customWidth="1"/>
    <col min="7175" max="7176" width="10.42578125" style="2" bestFit="1" customWidth="1"/>
    <col min="7177" max="7177" width="3.140625" style="2" customWidth="1"/>
    <col min="7178" max="7178" width="10.42578125" style="2" bestFit="1" customWidth="1"/>
    <col min="7179" max="7425" width="9.140625" style="2"/>
    <col min="7426" max="7426" width="5.85546875" style="2" customWidth="1"/>
    <col min="7427" max="7427" width="4.5703125" style="2" customWidth="1"/>
    <col min="7428" max="7428" width="23.7109375" style="2" bestFit="1" customWidth="1"/>
    <col min="7429" max="7429" width="9.140625" style="2"/>
    <col min="7430" max="7430" width="2.85546875" style="2" customWidth="1"/>
    <col min="7431" max="7432" width="10.42578125" style="2" bestFit="1" customWidth="1"/>
    <col min="7433" max="7433" width="3.140625" style="2" customWidth="1"/>
    <col min="7434" max="7434" width="10.42578125" style="2" bestFit="1" customWidth="1"/>
    <col min="7435" max="7681" width="9.140625" style="2"/>
    <col min="7682" max="7682" width="5.85546875" style="2" customWidth="1"/>
    <col min="7683" max="7683" width="4.5703125" style="2" customWidth="1"/>
    <col min="7684" max="7684" width="23.7109375" style="2" bestFit="1" customWidth="1"/>
    <col min="7685" max="7685" width="9.140625" style="2"/>
    <col min="7686" max="7686" width="2.85546875" style="2" customWidth="1"/>
    <col min="7687" max="7688" width="10.42578125" style="2" bestFit="1" customWidth="1"/>
    <col min="7689" max="7689" width="3.140625" style="2" customWidth="1"/>
    <col min="7690" max="7690" width="10.42578125" style="2" bestFit="1" customWidth="1"/>
    <col min="7691" max="7937" width="9.140625" style="2"/>
    <col min="7938" max="7938" width="5.85546875" style="2" customWidth="1"/>
    <col min="7939" max="7939" width="4.5703125" style="2" customWidth="1"/>
    <col min="7940" max="7940" width="23.7109375" style="2" bestFit="1" customWidth="1"/>
    <col min="7941" max="7941" width="9.140625" style="2"/>
    <col min="7942" max="7942" width="2.85546875" style="2" customWidth="1"/>
    <col min="7943" max="7944" width="10.42578125" style="2" bestFit="1" customWidth="1"/>
    <col min="7945" max="7945" width="3.140625" style="2" customWidth="1"/>
    <col min="7946" max="7946" width="10.42578125" style="2" bestFit="1" customWidth="1"/>
    <col min="7947" max="8193" width="9.140625" style="2"/>
    <col min="8194" max="8194" width="5.85546875" style="2" customWidth="1"/>
    <col min="8195" max="8195" width="4.5703125" style="2" customWidth="1"/>
    <col min="8196" max="8196" width="23.7109375" style="2" bestFit="1" customWidth="1"/>
    <col min="8197" max="8197" width="9.140625" style="2"/>
    <col min="8198" max="8198" width="2.85546875" style="2" customWidth="1"/>
    <col min="8199" max="8200" width="10.42578125" style="2" bestFit="1" customWidth="1"/>
    <col min="8201" max="8201" width="3.140625" style="2" customWidth="1"/>
    <col min="8202" max="8202" width="10.42578125" style="2" bestFit="1" customWidth="1"/>
    <col min="8203" max="8449" width="9.140625" style="2"/>
    <col min="8450" max="8450" width="5.85546875" style="2" customWidth="1"/>
    <col min="8451" max="8451" width="4.5703125" style="2" customWidth="1"/>
    <col min="8452" max="8452" width="23.7109375" style="2" bestFit="1" customWidth="1"/>
    <col min="8453" max="8453" width="9.140625" style="2"/>
    <col min="8454" max="8454" width="2.85546875" style="2" customWidth="1"/>
    <col min="8455" max="8456" width="10.42578125" style="2" bestFit="1" customWidth="1"/>
    <col min="8457" max="8457" width="3.140625" style="2" customWidth="1"/>
    <col min="8458" max="8458" width="10.42578125" style="2" bestFit="1" customWidth="1"/>
    <col min="8459" max="8705" width="9.140625" style="2"/>
    <col min="8706" max="8706" width="5.85546875" style="2" customWidth="1"/>
    <col min="8707" max="8707" width="4.5703125" style="2" customWidth="1"/>
    <col min="8708" max="8708" width="23.7109375" style="2" bestFit="1" customWidth="1"/>
    <col min="8709" max="8709" width="9.140625" style="2"/>
    <col min="8710" max="8710" width="2.85546875" style="2" customWidth="1"/>
    <col min="8711" max="8712" width="10.42578125" style="2" bestFit="1" customWidth="1"/>
    <col min="8713" max="8713" width="3.140625" style="2" customWidth="1"/>
    <col min="8714" max="8714" width="10.42578125" style="2" bestFit="1" customWidth="1"/>
    <col min="8715" max="8961" width="9.140625" style="2"/>
    <col min="8962" max="8962" width="5.85546875" style="2" customWidth="1"/>
    <col min="8963" max="8963" width="4.5703125" style="2" customWidth="1"/>
    <col min="8964" max="8964" width="23.7109375" style="2" bestFit="1" customWidth="1"/>
    <col min="8965" max="8965" width="9.140625" style="2"/>
    <col min="8966" max="8966" width="2.85546875" style="2" customWidth="1"/>
    <col min="8967" max="8968" width="10.42578125" style="2" bestFit="1" customWidth="1"/>
    <col min="8969" max="8969" width="3.140625" style="2" customWidth="1"/>
    <col min="8970" max="8970" width="10.42578125" style="2" bestFit="1" customWidth="1"/>
    <col min="8971" max="9217" width="9.140625" style="2"/>
    <col min="9218" max="9218" width="5.85546875" style="2" customWidth="1"/>
    <col min="9219" max="9219" width="4.5703125" style="2" customWidth="1"/>
    <col min="9220" max="9220" width="23.7109375" style="2" bestFit="1" customWidth="1"/>
    <col min="9221" max="9221" width="9.140625" style="2"/>
    <col min="9222" max="9222" width="2.85546875" style="2" customWidth="1"/>
    <col min="9223" max="9224" width="10.42578125" style="2" bestFit="1" customWidth="1"/>
    <col min="9225" max="9225" width="3.140625" style="2" customWidth="1"/>
    <col min="9226" max="9226" width="10.42578125" style="2" bestFit="1" customWidth="1"/>
    <col min="9227" max="9473" width="9.140625" style="2"/>
    <col min="9474" max="9474" width="5.85546875" style="2" customWidth="1"/>
    <col min="9475" max="9475" width="4.5703125" style="2" customWidth="1"/>
    <col min="9476" max="9476" width="23.7109375" style="2" bestFit="1" customWidth="1"/>
    <col min="9477" max="9477" width="9.140625" style="2"/>
    <col min="9478" max="9478" width="2.85546875" style="2" customWidth="1"/>
    <col min="9479" max="9480" width="10.42578125" style="2" bestFit="1" customWidth="1"/>
    <col min="9481" max="9481" width="3.140625" style="2" customWidth="1"/>
    <col min="9482" max="9482" width="10.42578125" style="2" bestFit="1" customWidth="1"/>
    <col min="9483" max="9729" width="9.140625" style="2"/>
    <col min="9730" max="9730" width="5.85546875" style="2" customWidth="1"/>
    <col min="9731" max="9731" width="4.5703125" style="2" customWidth="1"/>
    <col min="9732" max="9732" width="23.7109375" style="2" bestFit="1" customWidth="1"/>
    <col min="9733" max="9733" width="9.140625" style="2"/>
    <col min="9734" max="9734" width="2.85546875" style="2" customWidth="1"/>
    <col min="9735" max="9736" width="10.42578125" style="2" bestFit="1" customWidth="1"/>
    <col min="9737" max="9737" width="3.140625" style="2" customWidth="1"/>
    <col min="9738" max="9738" width="10.42578125" style="2" bestFit="1" customWidth="1"/>
    <col min="9739" max="9985" width="9.140625" style="2"/>
    <col min="9986" max="9986" width="5.85546875" style="2" customWidth="1"/>
    <col min="9987" max="9987" width="4.5703125" style="2" customWidth="1"/>
    <col min="9988" max="9988" width="23.7109375" style="2" bestFit="1" customWidth="1"/>
    <col min="9989" max="9989" width="9.140625" style="2"/>
    <col min="9990" max="9990" width="2.85546875" style="2" customWidth="1"/>
    <col min="9991" max="9992" width="10.42578125" style="2" bestFit="1" customWidth="1"/>
    <col min="9993" max="9993" width="3.140625" style="2" customWidth="1"/>
    <col min="9994" max="9994" width="10.42578125" style="2" bestFit="1" customWidth="1"/>
    <col min="9995" max="10241" width="9.140625" style="2"/>
    <col min="10242" max="10242" width="5.85546875" style="2" customWidth="1"/>
    <col min="10243" max="10243" width="4.5703125" style="2" customWidth="1"/>
    <col min="10244" max="10244" width="23.7109375" style="2" bestFit="1" customWidth="1"/>
    <col min="10245" max="10245" width="9.140625" style="2"/>
    <col min="10246" max="10246" width="2.85546875" style="2" customWidth="1"/>
    <col min="10247" max="10248" width="10.42578125" style="2" bestFit="1" customWidth="1"/>
    <col min="10249" max="10249" width="3.140625" style="2" customWidth="1"/>
    <col min="10250" max="10250" width="10.42578125" style="2" bestFit="1" customWidth="1"/>
    <col min="10251" max="10497" width="9.140625" style="2"/>
    <col min="10498" max="10498" width="5.85546875" style="2" customWidth="1"/>
    <col min="10499" max="10499" width="4.5703125" style="2" customWidth="1"/>
    <col min="10500" max="10500" width="23.7109375" style="2" bestFit="1" customWidth="1"/>
    <col min="10501" max="10501" width="9.140625" style="2"/>
    <col min="10502" max="10502" width="2.85546875" style="2" customWidth="1"/>
    <col min="10503" max="10504" width="10.42578125" style="2" bestFit="1" customWidth="1"/>
    <col min="10505" max="10505" width="3.140625" style="2" customWidth="1"/>
    <col min="10506" max="10506" width="10.42578125" style="2" bestFit="1" customWidth="1"/>
    <col min="10507" max="10753" width="9.140625" style="2"/>
    <col min="10754" max="10754" width="5.85546875" style="2" customWidth="1"/>
    <col min="10755" max="10755" width="4.5703125" style="2" customWidth="1"/>
    <col min="10756" max="10756" width="23.7109375" style="2" bestFit="1" customWidth="1"/>
    <col min="10757" max="10757" width="9.140625" style="2"/>
    <col min="10758" max="10758" width="2.85546875" style="2" customWidth="1"/>
    <col min="10759" max="10760" width="10.42578125" style="2" bestFit="1" customWidth="1"/>
    <col min="10761" max="10761" width="3.140625" style="2" customWidth="1"/>
    <col min="10762" max="10762" width="10.42578125" style="2" bestFit="1" customWidth="1"/>
    <col min="10763" max="11009" width="9.140625" style="2"/>
    <col min="11010" max="11010" width="5.85546875" style="2" customWidth="1"/>
    <col min="11011" max="11011" width="4.5703125" style="2" customWidth="1"/>
    <col min="11012" max="11012" width="23.7109375" style="2" bestFit="1" customWidth="1"/>
    <col min="11013" max="11013" width="9.140625" style="2"/>
    <col min="11014" max="11014" width="2.85546875" style="2" customWidth="1"/>
    <col min="11015" max="11016" width="10.42578125" style="2" bestFit="1" customWidth="1"/>
    <col min="11017" max="11017" width="3.140625" style="2" customWidth="1"/>
    <col min="11018" max="11018" width="10.42578125" style="2" bestFit="1" customWidth="1"/>
    <col min="11019" max="11265" width="9.140625" style="2"/>
    <col min="11266" max="11266" width="5.85546875" style="2" customWidth="1"/>
    <col min="11267" max="11267" width="4.5703125" style="2" customWidth="1"/>
    <col min="11268" max="11268" width="23.7109375" style="2" bestFit="1" customWidth="1"/>
    <col min="11269" max="11269" width="9.140625" style="2"/>
    <col min="11270" max="11270" width="2.85546875" style="2" customWidth="1"/>
    <col min="11271" max="11272" width="10.42578125" style="2" bestFit="1" customWidth="1"/>
    <col min="11273" max="11273" width="3.140625" style="2" customWidth="1"/>
    <col min="11274" max="11274" width="10.42578125" style="2" bestFit="1" customWidth="1"/>
    <col min="11275" max="11521" width="9.140625" style="2"/>
    <col min="11522" max="11522" width="5.85546875" style="2" customWidth="1"/>
    <col min="11523" max="11523" width="4.5703125" style="2" customWidth="1"/>
    <col min="11524" max="11524" width="23.7109375" style="2" bestFit="1" customWidth="1"/>
    <col min="11525" max="11525" width="9.140625" style="2"/>
    <col min="11526" max="11526" width="2.85546875" style="2" customWidth="1"/>
    <col min="11527" max="11528" width="10.42578125" style="2" bestFit="1" customWidth="1"/>
    <col min="11529" max="11529" width="3.140625" style="2" customWidth="1"/>
    <col min="11530" max="11530" width="10.42578125" style="2" bestFit="1" customWidth="1"/>
    <col min="11531" max="11777" width="9.140625" style="2"/>
    <col min="11778" max="11778" width="5.85546875" style="2" customWidth="1"/>
    <col min="11779" max="11779" width="4.5703125" style="2" customWidth="1"/>
    <col min="11780" max="11780" width="23.7109375" style="2" bestFit="1" customWidth="1"/>
    <col min="11781" max="11781" width="9.140625" style="2"/>
    <col min="11782" max="11782" width="2.85546875" style="2" customWidth="1"/>
    <col min="11783" max="11784" width="10.42578125" style="2" bestFit="1" customWidth="1"/>
    <col min="11785" max="11785" width="3.140625" style="2" customWidth="1"/>
    <col min="11786" max="11786" width="10.42578125" style="2" bestFit="1" customWidth="1"/>
    <col min="11787" max="12033" width="9.140625" style="2"/>
    <col min="12034" max="12034" width="5.85546875" style="2" customWidth="1"/>
    <col min="12035" max="12035" width="4.5703125" style="2" customWidth="1"/>
    <col min="12036" max="12036" width="23.7109375" style="2" bestFit="1" customWidth="1"/>
    <col min="12037" max="12037" width="9.140625" style="2"/>
    <col min="12038" max="12038" width="2.85546875" style="2" customWidth="1"/>
    <col min="12039" max="12040" width="10.42578125" style="2" bestFit="1" customWidth="1"/>
    <col min="12041" max="12041" width="3.140625" style="2" customWidth="1"/>
    <col min="12042" max="12042" width="10.42578125" style="2" bestFit="1" customWidth="1"/>
    <col min="12043" max="12289" width="9.140625" style="2"/>
    <col min="12290" max="12290" width="5.85546875" style="2" customWidth="1"/>
    <col min="12291" max="12291" width="4.5703125" style="2" customWidth="1"/>
    <col min="12292" max="12292" width="23.7109375" style="2" bestFit="1" customWidth="1"/>
    <col min="12293" max="12293" width="9.140625" style="2"/>
    <col min="12294" max="12294" width="2.85546875" style="2" customWidth="1"/>
    <col min="12295" max="12296" width="10.42578125" style="2" bestFit="1" customWidth="1"/>
    <col min="12297" max="12297" width="3.140625" style="2" customWidth="1"/>
    <col min="12298" max="12298" width="10.42578125" style="2" bestFit="1" customWidth="1"/>
    <col min="12299" max="12545" width="9.140625" style="2"/>
    <col min="12546" max="12546" width="5.85546875" style="2" customWidth="1"/>
    <col min="12547" max="12547" width="4.5703125" style="2" customWidth="1"/>
    <col min="12548" max="12548" width="23.7109375" style="2" bestFit="1" customWidth="1"/>
    <col min="12549" max="12549" width="9.140625" style="2"/>
    <col min="12550" max="12550" width="2.85546875" style="2" customWidth="1"/>
    <col min="12551" max="12552" width="10.42578125" style="2" bestFit="1" customWidth="1"/>
    <col min="12553" max="12553" width="3.140625" style="2" customWidth="1"/>
    <col min="12554" max="12554" width="10.42578125" style="2" bestFit="1" customWidth="1"/>
    <col min="12555" max="12801" width="9.140625" style="2"/>
    <col min="12802" max="12802" width="5.85546875" style="2" customWidth="1"/>
    <col min="12803" max="12803" width="4.5703125" style="2" customWidth="1"/>
    <col min="12804" max="12804" width="23.7109375" style="2" bestFit="1" customWidth="1"/>
    <col min="12805" max="12805" width="9.140625" style="2"/>
    <col min="12806" max="12806" width="2.85546875" style="2" customWidth="1"/>
    <col min="12807" max="12808" width="10.42578125" style="2" bestFit="1" customWidth="1"/>
    <col min="12809" max="12809" width="3.140625" style="2" customWidth="1"/>
    <col min="12810" max="12810" width="10.42578125" style="2" bestFit="1" customWidth="1"/>
    <col min="12811" max="13057" width="9.140625" style="2"/>
    <col min="13058" max="13058" width="5.85546875" style="2" customWidth="1"/>
    <col min="13059" max="13059" width="4.5703125" style="2" customWidth="1"/>
    <col min="13060" max="13060" width="23.7109375" style="2" bestFit="1" customWidth="1"/>
    <col min="13061" max="13061" width="9.140625" style="2"/>
    <col min="13062" max="13062" width="2.85546875" style="2" customWidth="1"/>
    <col min="13063" max="13064" width="10.42578125" style="2" bestFit="1" customWidth="1"/>
    <col min="13065" max="13065" width="3.140625" style="2" customWidth="1"/>
    <col min="13066" max="13066" width="10.42578125" style="2" bestFit="1" customWidth="1"/>
    <col min="13067" max="13313" width="9.140625" style="2"/>
    <col min="13314" max="13314" width="5.85546875" style="2" customWidth="1"/>
    <col min="13315" max="13315" width="4.5703125" style="2" customWidth="1"/>
    <col min="13316" max="13316" width="23.7109375" style="2" bestFit="1" customWidth="1"/>
    <col min="13317" max="13317" width="9.140625" style="2"/>
    <col min="13318" max="13318" width="2.85546875" style="2" customWidth="1"/>
    <col min="13319" max="13320" width="10.42578125" style="2" bestFit="1" customWidth="1"/>
    <col min="13321" max="13321" width="3.140625" style="2" customWidth="1"/>
    <col min="13322" max="13322" width="10.42578125" style="2" bestFit="1" customWidth="1"/>
    <col min="13323" max="13569" width="9.140625" style="2"/>
    <col min="13570" max="13570" width="5.85546875" style="2" customWidth="1"/>
    <col min="13571" max="13571" width="4.5703125" style="2" customWidth="1"/>
    <col min="13572" max="13572" width="23.7109375" style="2" bestFit="1" customWidth="1"/>
    <col min="13573" max="13573" width="9.140625" style="2"/>
    <col min="13574" max="13574" width="2.85546875" style="2" customWidth="1"/>
    <col min="13575" max="13576" width="10.42578125" style="2" bestFit="1" customWidth="1"/>
    <col min="13577" max="13577" width="3.140625" style="2" customWidth="1"/>
    <col min="13578" max="13578" width="10.42578125" style="2" bestFit="1" customWidth="1"/>
    <col min="13579" max="13825" width="9.140625" style="2"/>
    <col min="13826" max="13826" width="5.85546875" style="2" customWidth="1"/>
    <col min="13827" max="13827" width="4.5703125" style="2" customWidth="1"/>
    <col min="13828" max="13828" width="23.7109375" style="2" bestFit="1" customWidth="1"/>
    <col min="13829" max="13829" width="9.140625" style="2"/>
    <col min="13830" max="13830" width="2.85546875" style="2" customWidth="1"/>
    <col min="13831" max="13832" width="10.42578125" style="2" bestFit="1" customWidth="1"/>
    <col min="13833" max="13833" width="3.140625" style="2" customWidth="1"/>
    <col min="13834" max="13834" width="10.42578125" style="2" bestFit="1" customWidth="1"/>
    <col min="13835" max="14081" width="9.140625" style="2"/>
    <col min="14082" max="14082" width="5.85546875" style="2" customWidth="1"/>
    <col min="14083" max="14083" width="4.5703125" style="2" customWidth="1"/>
    <col min="14084" max="14084" width="23.7109375" style="2" bestFit="1" customWidth="1"/>
    <col min="14085" max="14085" width="9.140625" style="2"/>
    <col min="14086" max="14086" width="2.85546875" style="2" customWidth="1"/>
    <col min="14087" max="14088" width="10.42578125" style="2" bestFit="1" customWidth="1"/>
    <col min="14089" max="14089" width="3.140625" style="2" customWidth="1"/>
    <col min="14090" max="14090" width="10.42578125" style="2" bestFit="1" customWidth="1"/>
    <col min="14091" max="14337" width="9.140625" style="2"/>
    <col min="14338" max="14338" width="5.85546875" style="2" customWidth="1"/>
    <col min="14339" max="14339" width="4.5703125" style="2" customWidth="1"/>
    <col min="14340" max="14340" width="23.7109375" style="2" bestFit="1" customWidth="1"/>
    <col min="14341" max="14341" width="9.140625" style="2"/>
    <col min="14342" max="14342" width="2.85546875" style="2" customWidth="1"/>
    <col min="14343" max="14344" width="10.42578125" style="2" bestFit="1" customWidth="1"/>
    <col min="14345" max="14345" width="3.140625" style="2" customWidth="1"/>
    <col min="14346" max="14346" width="10.42578125" style="2" bestFit="1" customWidth="1"/>
    <col min="14347" max="14593" width="9.140625" style="2"/>
    <col min="14594" max="14594" width="5.85546875" style="2" customWidth="1"/>
    <col min="14595" max="14595" width="4.5703125" style="2" customWidth="1"/>
    <col min="14596" max="14596" width="23.7109375" style="2" bestFit="1" customWidth="1"/>
    <col min="14597" max="14597" width="9.140625" style="2"/>
    <col min="14598" max="14598" width="2.85546875" style="2" customWidth="1"/>
    <col min="14599" max="14600" width="10.42578125" style="2" bestFit="1" customWidth="1"/>
    <col min="14601" max="14601" width="3.140625" style="2" customWidth="1"/>
    <col min="14602" max="14602" width="10.42578125" style="2" bestFit="1" customWidth="1"/>
    <col min="14603" max="14849" width="9.140625" style="2"/>
    <col min="14850" max="14850" width="5.85546875" style="2" customWidth="1"/>
    <col min="14851" max="14851" width="4.5703125" style="2" customWidth="1"/>
    <col min="14852" max="14852" width="23.7109375" style="2" bestFit="1" customWidth="1"/>
    <col min="14853" max="14853" width="9.140625" style="2"/>
    <col min="14854" max="14854" width="2.85546875" style="2" customWidth="1"/>
    <col min="14855" max="14856" width="10.42578125" style="2" bestFit="1" customWidth="1"/>
    <col min="14857" max="14857" width="3.140625" style="2" customWidth="1"/>
    <col min="14858" max="14858" width="10.42578125" style="2" bestFit="1" customWidth="1"/>
    <col min="14859" max="15105" width="9.140625" style="2"/>
    <col min="15106" max="15106" width="5.85546875" style="2" customWidth="1"/>
    <col min="15107" max="15107" width="4.5703125" style="2" customWidth="1"/>
    <col min="15108" max="15108" width="23.7109375" style="2" bestFit="1" customWidth="1"/>
    <col min="15109" max="15109" width="9.140625" style="2"/>
    <col min="15110" max="15110" width="2.85546875" style="2" customWidth="1"/>
    <col min="15111" max="15112" width="10.42578125" style="2" bestFit="1" customWidth="1"/>
    <col min="15113" max="15113" width="3.140625" style="2" customWidth="1"/>
    <col min="15114" max="15114" width="10.42578125" style="2" bestFit="1" customWidth="1"/>
    <col min="15115" max="15361" width="9.140625" style="2"/>
    <col min="15362" max="15362" width="5.85546875" style="2" customWidth="1"/>
    <col min="15363" max="15363" width="4.5703125" style="2" customWidth="1"/>
    <col min="15364" max="15364" width="23.7109375" style="2" bestFit="1" customWidth="1"/>
    <col min="15365" max="15365" width="9.140625" style="2"/>
    <col min="15366" max="15366" width="2.85546875" style="2" customWidth="1"/>
    <col min="15367" max="15368" width="10.42578125" style="2" bestFit="1" customWidth="1"/>
    <col min="15369" max="15369" width="3.140625" style="2" customWidth="1"/>
    <col min="15370" max="15370" width="10.42578125" style="2" bestFit="1" customWidth="1"/>
    <col min="15371" max="15617" width="9.140625" style="2"/>
    <col min="15618" max="15618" width="5.85546875" style="2" customWidth="1"/>
    <col min="15619" max="15619" width="4.5703125" style="2" customWidth="1"/>
    <col min="15620" max="15620" width="23.7109375" style="2" bestFit="1" customWidth="1"/>
    <col min="15621" max="15621" width="9.140625" style="2"/>
    <col min="15622" max="15622" width="2.85546875" style="2" customWidth="1"/>
    <col min="15623" max="15624" width="10.42578125" style="2" bestFit="1" customWidth="1"/>
    <col min="15625" max="15625" width="3.140625" style="2" customWidth="1"/>
    <col min="15626" max="15626" width="10.42578125" style="2" bestFit="1" customWidth="1"/>
    <col min="15627" max="15873" width="9.140625" style="2"/>
    <col min="15874" max="15874" width="5.85546875" style="2" customWidth="1"/>
    <col min="15875" max="15875" width="4.5703125" style="2" customWidth="1"/>
    <col min="15876" max="15876" width="23.7109375" style="2" bestFit="1" customWidth="1"/>
    <col min="15877" max="15877" width="9.140625" style="2"/>
    <col min="15878" max="15878" width="2.85546875" style="2" customWidth="1"/>
    <col min="15879" max="15880" width="10.42578125" style="2" bestFit="1" customWidth="1"/>
    <col min="15881" max="15881" width="3.140625" style="2" customWidth="1"/>
    <col min="15882" max="15882" width="10.42578125" style="2" bestFit="1" customWidth="1"/>
    <col min="15883" max="16129" width="9.140625" style="2"/>
    <col min="16130" max="16130" width="5.85546875" style="2" customWidth="1"/>
    <col min="16131" max="16131" width="4.5703125" style="2" customWidth="1"/>
    <col min="16132" max="16132" width="23.7109375" style="2" bestFit="1" customWidth="1"/>
    <col min="16133" max="16133" width="9.140625" style="2"/>
    <col min="16134" max="16134" width="2.85546875" style="2" customWidth="1"/>
    <col min="16135" max="16136" width="10.42578125" style="2" bestFit="1" customWidth="1"/>
    <col min="16137" max="16137" width="3.140625" style="2" customWidth="1"/>
    <col min="16138" max="16138" width="10.42578125" style="2" bestFit="1" customWidth="1"/>
    <col min="16139" max="16384" width="9.140625" style="2"/>
  </cols>
  <sheetData>
    <row r="3" spans="2:11" ht="12.75" x14ac:dyDescent="0.2">
      <c r="B3" s="1"/>
      <c r="C3" s="1"/>
      <c r="D3" s="3" t="s">
        <v>63</v>
      </c>
      <c r="E3" s="1"/>
      <c r="F3" s="1"/>
      <c r="G3" s="6"/>
      <c r="H3" s="6"/>
      <c r="I3" s="6"/>
      <c r="J3" s="1"/>
      <c r="K3" s="1"/>
    </row>
    <row r="4" spans="2:11" ht="12.75" x14ac:dyDescent="0.2">
      <c r="B4" s="1"/>
      <c r="C4" s="1"/>
      <c r="D4" s="1"/>
      <c r="E4" s="1"/>
      <c r="F4" s="1"/>
      <c r="G4" s="6"/>
      <c r="H4" s="6"/>
      <c r="I4" s="6"/>
      <c r="J4" s="1" t="s">
        <v>64</v>
      </c>
      <c r="K4" s="1"/>
    </row>
    <row r="5" spans="2:11" ht="12.75" x14ac:dyDescent="0.2">
      <c r="B5" s="1">
        <v>1</v>
      </c>
      <c r="C5" s="1" t="s">
        <v>65</v>
      </c>
      <c r="D5" s="1"/>
      <c r="E5" s="1"/>
      <c r="F5" s="1" t="s">
        <v>14</v>
      </c>
      <c r="G5" s="6">
        <f>+Notes!J14</f>
        <v>3308</v>
      </c>
      <c r="H5" s="6"/>
      <c r="I5" s="6"/>
      <c r="J5" s="7">
        <f>IF(H6+H7,G5,TRUE_false)</f>
        <v>3308</v>
      </c>
      <c r="K5" s="1"/>
    </row>
    <row r="6" spans="2:11" ht="12.75" x14ac:dyDescent="0.2">
      <c r="B6" s="1"/>
      <c r="C6" s="1"/>
      <c r="D6" s="1" t="s">
        <v>66</v>
      </c>
      <c r="E6" s="1"/>
      <c r="F6" s="1" t="s">
        <v>15</v>
      </c>
      <c r="G6" s="6"/>
      <c r="H6" s="6">
        <f>+Notes!J10</f>
        <v>1417.1000000000001</v>
      </c>
      <c r="I6" s="6"/>
      <c r="J6" s="1"/>
      <c r="K6" s="1"/>
    </row>
    <row r="7" spans="2:11" ht="12.75" x14ac:dyDescent="0.2">
      <c r="B7" s="1"/>
      <c r="C7" s="1"/>
      <c r="D7" s="1" t="s">
        <v>67</v>
      </c>
      <c r="E7" s="1"/>
      <c r="F7" s="1" t="s">
        <v>15</v>
      </c>
      <c r="G7" s="6"/>
      <c r="H7" s="6">
        <f>+Notes!J11</f>
        <v>1890.8999999999999</v>
      </c>
      <c r="I7" s="6"/>
      <c r="J7" s="1"/>
      <c r="K7" s="1"/>
    </row>
    <row r="8" spans="2:11" ht="12.75" x14ac:dyDescent="0.2">
      <c r="B8" s="1"/>
      <c r="C8" s="1"/>
      <c r="D8" s="1"/>
      <c r="E8" s="1"/>
      <c r="F8" s="1"/>
      <c r="G8" s="6"/>
      <c r="H8" s="6"/>
      <c r="I8" s="6"/>
      <c r="J8" s="1"/>
      <c r="K8" s="1"/>
    </row>
    <row r="9" spans="2:11" ht="12.75" x14ac:dyDescent="0.2">
      <c r="B9" s="1"/>
      <c r="C9" s="1"/>
      <c r="D9" s="1"/>
      <c r="E9" s="1"/>
      <c r="F9" s="1"/>
      <c r="G9" s="6"/>
      <c r="H9" s="6">
        <f>[1]Notes!J18</f>
        <v>0</v>
      </c>
      <c r="I9" s="6"/>
      <c r="J9" s="1"/>
      <c r="K9" s="1"/>
    </row>
    <row r="10" spans="2:11" ht="12.75" x14ac:dyDescent="0.2">
      <c r="B10" s="1">
        <v>4</v>
      </c>
      <c r="C10" s="1" t="s">
        <v>68</v>
      </c>
      <c r="D10" s="1"/>
      <c r="E10" s="1"/>
      <c r="F10" s="1" t="s">
        <v>14</v>
      </c>
      <c r="G10" s="6">
        <f>+Notes!D57</f>
        <v>583466</v>
      </c>
      <c r="H10" s="6">
        <f>[1]Notes!J19</f>
        <v>0</v>
      </c>
      <c r="I10" s="6"/>
      <c r="J10" s="7">
        <f>IF(H11+H15,G10,TRUE_false)</f>
        <v>583466</v>
      </c>
      <c r="K10" s="1"/>
    </row>
    <row r="11" spans="2:11" ht="12.75" x14ac:dyDescent="0.2">
      <c r="B11" s="1"/>
      <c r="C11" s="1"/>
      <c r="D11" s="1" t="s">
        <v>69</v>
      </c>
      <c r="E11" s="1"/>
      <c r="F11" s="1"/>
      <c r="G11" s="6"/>
      <c r="H11" s="6">
        <f>+Notes!D54+Notes!D55+Notes!D56</f>
        <v>583466</v>
      </c>
      <c r="I11" s="6"/>
      <c r="J11" s="1"/>
      <c r="K11" s="1"/>
    </row>
    <row r="12" spans="2:11" ht="12.75" x14ac:dyDescent="0.2">
      <c r="B12" s="1"/>
      <c r="C12" s="1"/>
      <c r="D12" s="1"/>
      <c r="E12" s="1"/>
      <c r="F12" s="1"/>
      <c r="G12" s="6"/>
      <c r="H12" s="6"/>
      <c r="I12" s="6"/>
      <c r="J12" s="1"/>
      <c r="K12" s="1"/>
    </row>
    <row r="13" spans="2:11" ht="12.75" x14ac:dyDescent="0.2">
      <c r="B13" s="1"/>
      <c r="C13" s="1" t="s">
        <v>68</v>
      </c>
      <c r="D13" s="1"/>
      <c r="E13" s="1"/>
      <c r="F13" s="1" t="s">
        <v>14</v>
      </c>
      <c r="G13" s="6">
        <f>+Account!F35</f>
        <v>5656.13</v>
      </c>
      <c r="H13" s="6"/>
      <c r="I13" s="6"/>
      <c r="J13" s="7">
        <f>G13</f>
        <v>5656.13</v>
      </c>
      <c r="K13" s="1"/>
    </row>
    <row r="14" spans="2:11" ht="12.75" x14ac:dyDescent="0.2">
      <c r="B14" s="1"/>
      <c r="C14" s="1"/>
      <c r="D14" s="1" t="s">
        <v>70</v>
      </c>
      <c r="E14" s="1"/>
      <c r="F14" s="1" t="s">
        <v>15</v>
      </c>
      <c r="G14" s="6"/>
      <c r="H14" s="6">
        <f>+G13</f>
        <v>5656.13</v>
      </c>
      <c r="I14" s="6"/>
      <c r="J14" s="1"/>
      <c r="K14" s="1"/>
    </row>
    <row r="15" spans="2:11" ht="12.75" x14ac:dyDescent="0.2">
      <c r="B15" s="1"/>
      <c r="C15" s="1"/>
      <c r="D15" s="1"/>
      <c r="E15" s="1"/>
      <c r="F15" s="1"/>
      <c r="G15" s="6"/>
      <c r="H15" s="6"/>
      <c r="I15" s="6"/>
      <c r="J15" s="1"/>
      <c r="K15" s="1"/>
    </row>
    <row r="16" spans="2:11" ht="12.75" x14ac:dyDescent="0.2">
      <c r="B16" s="1"/>
      <c r="C16" s="1"/>
      <c r="D16" s="3" t="s">
        <v>71</v>
      </c>
      <c r="E16" s="1"/>
      <c r="F16" s="1"/>
      <c r="G16" s="6"/>
      <c r="H16" s="6"/>
      <c r="I16" s="6"/>
      <c r="J16" s="1"/>
      <c r="K16" s="1"/>
    </row>
    <row r="17" spans="2:11" ht="12.75" x14ac:dyDescent="0.2">
      <c r="B17" s="1">
        <v>5</v>
      </c>
      <c r="C17" s="1" t="s">
        <v>72</v>
      </c>
      <c r="D17" s="1"/>
      <c r="E17" s="1"/>
      <c r="F17" s="1" t="s">
        <v>14</v>
      </c>
      <c r="G17" s="6">
        <f>+Notes!D63</f>
        <v>60720</v>
      </c>
      <c r="H17" s="6"/>
      <c r="I17" s="6"/>
      <c r="J17" s="7">
        <f>IF(G17+G18,H19,TRUE_false)</f>
        <v>60720</v>
      </c>
      <c r="K17" s="1"/>
    </row>
    <row r="18" spans="2:11" ht="12.75" x14ac:dyDescent="0.2">
      <c r="B18" s="1"/>
      <c r="C18" s="1" t="str">
        <f>[1]Notes!B64</f>
        <v>Additional Service Cost (Entertainment cost)</v>
      </c>
      <c r="D18" s="1"/>
      <c r="E18" s="1"/>
      <c r="F18" s="1" t="s">
        <v>14</v>
      </c>
      <c r="G18" s="6">
        <f>[1]Notes!D64</f>
        <v>0</v>
      </c>
      <c r="H18" s="6"/>
      <c r="I18" s="6"/>
      <c r="J18" s="1"/>
      <c r="K18" s="1"/>
    </row>
    <row r="19" spans="2:11" ht="12.75" x14ac:dyDescent="0.2">
      <c r="B19" s="1"/>
      <c r="C19" s="1"/>
      <c r="D19" s="1" t="s">
        <v>68</v>
      </c>
      <c r="E19" s="1"/>
      <c r="F19" s="1" t="s">
        <v>15</v>
      </c>
      <c r="G19" s="6"/>
      <c r="H19" s="6">
        <f>+Notes!D65</f>
        <v>60720</v>
      </c>
      <c r="I19" s="6"/>
      <c r="J19" s="1"/>
      <c r="K19" s="1"/>
    </row>
    <row r="20" spans="2:11" ht="12.75" x14ac:dyDescent="0.2">
      <c r="B20" s="1"/>
      <c r="C20" s="1"/>
      <c r="D20" s="1"/>
      <c r="E20" s="1"/>
      <c r="F20" s="1"/>
      <c r="G20" s="6"/>
      <c r="H20" s="6"/>
      <c r="I20" s="6"/>
      <c r="J20" s="1"/>
      <c r="K20" s="1"/>
    </row>
    <row r="21" spans="2:11" ht="12.75" x14ac:dyDescent="0.2">
      <c r="B21" s="1"/>
      <c r="C21" s="1"/>
      <c r="D21" s="3" t="s">
        <v>73</v>
      </c>
      <c r="E21" s="1"/>
      <c r="F21" s="1"/>
      <c r="G21" s="6"/>
      <c r="H21" s="6"/>
      <c r="I21" s="6"/>
      <c r="J21" s="1"/>
      <c r="K21" s="1"/>
    </row>
    <row r="22" spans="2:11" ht="12.75" x14ac:dyDescent="0.2">
      <c r="B22" s="1"/>
      <c r="C22" s="1"/>
      <c r="D22" s="3"/>
      <c r="E22" s="1"/>
      <c r="F22" s="1"/>
      <c r="G22" s="6"/>
      <c r="H22" s="6"/>
      <c r="I22" s="6"/>
      <c r="J22" s="1"/>
      <c r="K22" s="1"/>
    </row>
    <row r="23" spans="2:11" ht="12.75" x14ac:dyDescent="0.2">
      <c r="B23" s="1"/>
      <c r="C23" s="1"/>
      <c r="D23" s="1" t="s">
        <v>74</v>
      </c>
      <c r="E23" s="1"/>
      <c r="F23" s="1"/>
      <c r="G23" s="6"/>
      <c r="H23" s="6"/>
      <c r="I23" s="6"/>
      <c r="J23" s="1"/>
      <c r="K23" s="1"/>
    </row>
    <row r="24" spans="2:11" ht="12.75" x14ac:dyDescent="0.2">
      <c r="B24" s="1">
        <v>6</v>
      </c>
      <c r="C24" s="1" t="str">
        <f>[1]Notes!B77</f>
        <v>Bank Charge</v>
      </c>
      <c r="D24" s="1"/>
      <c r="E24" s="1"/>
      <c r="F24" s="1" t="s">
        <v>14</v>
      </c>
      <c r="G24" s="6">
        <f>+Account!G11</f>
        <v>3058.1</v>
      </c>
      <c r="H24" s="6"/>
      <c r="I24" s="6"/>
      <c r="J24" s="7">
        <f>IF(G24+G25+G26+G27+G28+G29+G30,H31,TRUE_false)</f>
        <v>425658.1</v>
      </c>
      <c r="K24" s="1"/>
    </row>
    <row r="25" spans="2:11" ht="12.75" x14ac:dyDescent="0.2">
      <c r="B25" s="1"/>
      <c r="C25" s="1" t="str">
        <f>[1]Notes!B78</f>
        <v>Office Rent</v>
      </c>
      <c r="D25" s="1"/>
      <c r="E25" s="1"/>
      <c r="F25" s="1" t="s">
        <v>14</v>
      </c>
      <c r="G25" s="6">
        <f>+Account!G12</f>
        <v>126000</v>
      </c>
      <c r="H25" s="6"/>
      <c r="I25" s="6"/>
      <c r="J25" s="7"/>
      <c r="K25" s="1"/>
    </row>
    <row r="26" spans="2:11" ht="12.75" x14ac:dyDescent="0.2">
      <c r="B26" s="1"/>
      <c r="C26" s="1" t="str">
        <f>[1]Notes!B79</f>
        <v>Electricity Water Service Charge</v>
      </c>
      <c r="D26" s="1"/>
      <c r="E26" s="1"/>
      <c r="F26" s="1" t="s">
        <v>14</v>
      </c>
      <c r="G26" s="6">
        <f>+Account!G13</f>
        <v>18300</v>
      </c>
      <c r="H26" s="6"/>
      <c r="I26" s="6"/>
      <c r="J26" s="7"/>
      <c r="K26" s="1"/>
    </row>
    <row r="27" spans="2:11" ht="12.75" x14ac:dyDescent="0.2">
      <c r="B27" s="1"/>
      <c r="C27" s="1" t="s">
        <v>21</v>
      </c>
      <c r="D27" s="1"/>
      <c r="E27" s="1"/>
      <c r="F27" s="1" t="s">
        <v>14</v>
      </c>
      <c r="G27" s="6">
        <f>+Account!G14</f>
        <v>6000</v>
      </c>
      <c r="H27" s="6"/>
      <c r="I27" s="6"/>
      <c r="J27" s="7"/>
      <c r="K27" s="1"/>
    </row>
    <row r="28" spans="2:11" ht="12.75" x14ac:dyDescent="0.2">
      <c r="B28" s="1"/>
      <c r="C28" s="1" t="s">
        <v>22</v>
      </c>
      <c r="D28" s="1"/>
      <c r="E28" s="1"/>
      <c r="F28" s="1" t="s">
        <v>14</v>
      </c>
      <c r="G28" s="6">
        <f>+Account!G15</f>
        <v>240000</v>
      </c>
      <c r="H28" s="6"/>
      <c r="I28" s="6"/>
      <c r="J28" s="7"/>
      <c r="K28" s="1"/>
    </row>
    <row r="29" spans="2:11" ht="12.75" x14ac:dyDescent="0.2">
      <c r="B29" s="1"/>
      <c r="C29" s="1" t="s">
        <v>23</v>
      </c>
      <c r="D29" s="1"/>
      <c r="E29" s="1"/>
      <c r="F29" s="1" t="s">
        <v>14</v>
      </c>
      <c r="G29" s="6">
        <f>+Account!G16</f>
        <v>5700</v>
      </c>
      <c r="H29" s="6"/>
      <c r="I29" s="6"/>
      <c r="J29" s="7"/>
      <c r="K29" s="1"/>
    </row>
    <row r="30" spans="2:11" ht="12.75" x14ac:dyDescent="0.2">
      <c r="B30" s="1"/>
      <c r="C30" s="1" t="s">
        <v>24</v>
      </c>
      <c r="D30" s="1"/>
      <c r="E30" s="1"/>
      <c r="F30" s="1" t="s">
        <v>14</v>
      </c>
      <c r="G30" s="6">
        <f>+Account!G17</f>
        <v>26600</v>
      </c>
      <c r="H30" s="6"/>
      <c r="I30" s="6"/>
      <c r="J30" s="7"/>
      <c r="K30" s="1"/>
    </row>
    <row r="31" spans="2:11" ht="12.75" x14ac:dyDescent="0.2">
      <c r="B31" s="1"/>
      <c r="C31" s="1"/>
      <c r="D31" s="1" t="s">
        <v>68</v>
      </c>
      <c r="E31" s="1"/>
      <c r="F31" s="1" t="s">
        <v>15</v>
      </c>
      <c r="G31" s="6"/>
      <c r="H31" s="6">
        <f>SUM(G24:G30)</f>
        <v>425658.1</v>
      </c>
      <c r="I31" s="6"/>
      <c r="J31" s="7"/>
      <c r="K31" s="1"/>
    </row>
    <row r="32" spans="2:11" ht="12.75" x14ac:dyDescent="0.2">
      <c r="B32" s="1"/>
      <c r="C32" s="1"/>
      <c r="D32" s="1"/>
      <c r="E32" s="1"/>
      <c r="F32" s="1"/>
      <c r="G32" s="6"/>
      <c r="H32" s="6"/>
      <c r="I32" s="6"/>
      <c r="J32" s="7"/>
      <c r="K32" s="1"/>
    </row>
    <row r="33" spans="2:11" ht="12.75" x14ac:dyDescent="0.2">
      <c r="B33" s="1"/>
      <c r="C33" s="1"/>
      <c r="D33" s="1" t="s">
        <v>75</v>
      </c>
      <c r="E33" s="1"/>
      <c r="F33" s="1"/>
      <c r="G33" s="6"/>
      <c r="H33" s="6"/>
      <c r="I33" s="6"/>
      <c r="J33" s="7">
        <f>IF(G34+G35+G36+G37+G38+G39+G45+G46+G47,H48,TRUE_false)</f>
        <v>1680</v>
      </c>
      <c r="K33" s="1"/>
    </row>
    <row r="34" spans="2:11" ht="12.75" x14ac:dyDescent="0.2">
      <c r="B34" s="1">
        <v>7</v>
      </c>
      <c r="C34" s="14" t="s">
        <v>76</v>
      </c>
      <c r="D34" s="1"/>
      <c r="E34" s="1"/>
      <c r="F34" s="1" t="s">
        <v>14</v>
      </c>
      <c r="G34" s="6">
        <f>+[1]Account!F33</f>
        <v>0</v>
      </c>
      <c r="H34" s="6"/>
      <c r="I34" s="6"/>
      <c r="J34" s="1"/>
      <c r="K34" s="1"/>
    </row>
    <row r="35" spans="2:11" ht="12.75" x14ac:dyDescent="0.2">
      <c r="B35" s="1"/>
      <c r="C35" s="14" t="s">
        <v>30</v>
      </c>
      <c r="D35" s="1"/>
      <c r="E35" s="1"/>
      <c r="F35" s="1" t="s">
        <v>14</v>
      </c>
      <c r="G35" s="6">
        <v>0</v>
      </c>
      <c r="H35" s="6"/>
      <c r="I35" s="6"/>
      <c r="J35" s="7"/>
      <c r="K35" s="1"/>
    </row>
    <row r="36" spans="2:11" ht="12.75" x14ac:dyDescent="0.2">
      <c r="B36" s="1"/>
      <c r="C36" s="14" t="s">
        <v>29</v>
      </c>
      <c r="D36" s="1"/>
      <c r="E36" s="1"/>
      <c r="F36" s="1" t="s">
        <v>14</v>
      </c>
      <c r="G36" s="6">
        <f>+Account!G22</f>
        <v>1680</v>
      </c>
      <c r="H36" s="6"/>
      <c r="I36" s="6"/>
      <c r="J36" s="7"/>
      <c r="K36" s="1"/>
    </row>
    <row r="37" spans="2:11" ht="12.75" x14ac:dyDescent="0.2">
      <c r="B37" s="1"/>
      <c r="C37" s="14" t="s">
        <v>28</v>
      </c>
      <c r="D37" s="1"/>
      <c r="E37" s="1"/>
      <c r="F37" s="1" t="s">
        <v>14</v>
      </c>
      <c r="G37" s="6">
        <f>+[1]Account!F21</f>
        <v>0</v>
      </c>
      <c r="H37" s="6"/>
      <c r="I37" s="6"/>
      <c r="J37" s="7"/>
      <c r="K37" s="1"/>
    </row>
    <row r="38" spans="2:11" x14ac:dyDescent="0.25">
      <c r="B38" s="1"/>
      <c r="C38" s="26" t="s">
        <v>27</v>
      </c>
      <c r="D38" s="1"/>
      <c r="E38" s="1"/>
      <c r="F38" s="1" t="s">
        <v>14</v>
      </c>
      <c r="G38" s="6">
        <v>0</v>
      </c>
      <c r="H38" s="6"/>
      <c r="I38" s="6"/>
      <c r="J38" s="7"/>
      <c r="K38" s="1"/>
    </row>
    <row r="39" spans="2:11" ht="12.75" x14ac:dyDescent="0.2">
      <c r="B39" s="1"/>
      <c r="C39" s="14" t="s">
        <v>26</v>
      </c>
      <c r="D39" s="1"/>
      <c r="E39" s="1"/>
      <c r="F39" s="1" t="s">
        <v>14</v>
      </c>
      <c r="G39" s="6">
        <v>0</v>
      </c>
      <c r="H39" s="6"/>
      <c r="I39" s="6"/>
      <c r="J39" s="7"/>
      <c r="K39" s="1"/>
    </row>
    <row r="40" spans="2:11" x14ac:dyDescent="0.25">
      <c r="B40" s="1"/>
      <c r="C40" s="27" t="s">
        <v>77</v>
      </c>
      <c r="D40" s="1"/>
      <c r="E40" s="1"/>
      <c r="F40" s="1"/>
      <c r="G40" s="6"/>
      <c r="H40" s="6"/>
      <c r="I40" s="6"/>
      <c r="J40" s="7"/>
      <c r="K40" s="1"/>
    </row>
    <row r="41" spans="2:11" ht="12.75" x14ac:dyDescent="0.2">
      <c r="B41" s="1"/>
      <c r="C41" s="14" t="s">
        <v>33</v>
      </c>
      <c r="D41" s="1"/>
      <c r="E41" s="1"/>
      <c r="F41" s="1" t="s">
        <v>14</v>
      </c>
      <c r="G41" s="6"/>
      <c r="H41" s="6"/>
      <c r="I41" s="6"/>
      <c r="J41" s="7"/>
      <c r="K41" s="1"/>
    </row>
    <row r="42" spans="2:11" ht="12.75" x14ac:dyDescent="0.2">
      <c r="B42" s="1"/>
      <c r="C42" s="18" t="s">
        <v>34</v>
      </c>
      <c r="D42" s="1"/>
      <c r="E42" s="1"/>
      <c r="F42" s="1" t="s">
        <v>14</v>
      </c>
      <c r="G42" s="6">
        <f>[1]Account!F27</f>
        <v>0</v>
      </c>
      <c r="H42" s="6"/>
      <c r="I42" s="6"/>
      <c r="J42" s="7"/>
      <c r="K42" s="1"/>
    </row>
    <row r="43" spans="2:11" ht="12.75" x14ac:dyDescent="0.2">
      <c r="B43" s="1"/>
      <c r="C43" s="18" t="s">
        <v>35</v>
      </c>
      <c r="D43" s="1"/>
      <c r="E43" s="1"/>
      <c r="F43" s="1" t="s">
        <v>14</v>
      </c>
      <c r="G43" s="6">
        <f>[1]Account!F28</f>
        <v>0</v>
      </c>
      <c r="H43" s="6"/>
      <c r="I43" s="6"/>
      <c r="J43" s="1"/>
      <c r="K43" s="1"/>
    </row>
    <row r="44" spans="2:11" ht="12.75" x14ac:dyDescent="0.2">
      <c r="B44" s="1"/>
      <c r="C44" s="18" t="s">
        <v>36</v>
      </c>
      <c r="D44" s="1"/>
      <c r="E44" s="1"/>
      <c r="F44" s="1" t="s">
        <v>14</v>
      </c>
      <c r="G44" s="6"/>
      <c r="H44" s="6"/>
      <c r="I44" s="6"/>
      <c r="J44" s="1"/>
      <c r="K44" s="1"/>
    </row>
    <row r="45" spans="2:11" ht="12.75" x14ac:dyDescent="0.2">
      <c r="B45" s="1"/>
      <c r="C45" s="14" t="s">
        <v>38</v>
      </c>
      <c r="D45" s="1" t="s">
        <v>78</v>
      </c>
      <c r="E45" s="1"/>
      <c r="F45" s="1" t="s">
        <v>14</v>
      </c>
      <c r="G45" s="6"/>
      <c r="H45" s="6"/>
      <c r="I45" s="6"/>
      <c r="J45" s="1"/>
      <c r="K45" s="1"/>
    </row>
    <row r="46" spans="2:11" ht="12.75" x14ac:dyDescent="0.2">
      <c r="B46" s="1"/>
      <c r="C46" s="14" t="s">
        <v>79</v>
      </c>
      <c r="D46" s="1"/>
      <c r="E46" s="1"/>
      <c r="F46" s="1" t="s">
        <v>14</v>
      </c>
      <c r="G46" s="28"/>
      <c r="H46" s="6"/>
      <c r="I46" s="6"/>
      <c r="J46" s="1"/>
      <c r="K46" s="1"/>
    </row>
    <row r="47" spans="2:11" ht="12.75" x14ac:dyDescent="0.2">
      <c r="B47" s="1"/>
      <c r="C47" s="18" t="s">
        <v>40</v>
      </c>
      <c r="D47" s="1"/>
      <c r="E47" s="1"/>
      <c r="F47" s="1" t="s">
        <v>14</v>
      </c>
      <c r="G47" s="6"/>
      <c r="H47" s="6"/>
      <c r="I47" s="6"/>
      <c r="J47" s="1"/>
      <c r="K47" s="1"/>
    </row>
    <row r="48" spans="2:11" ht="12.75" x14ac:dyDescent="0.2">
      <c r="B48" s="1"/>
      <c r="C48" s="1"/>
      <c r="D48" s="1" t="s">
        <v>68</v>
      </c>
      <c r="E48" s="1"/>
      <c r="F48" s="1" t="s">
        <v>15</v>
      </c>
      <c r="G48" s="6"/>
      <c r="H48" s="6">
        <f>SUM(G34:G47)</f>
        <v>1680</v>
      </c>
      <c r="I48" s="6"/>
      <c r="J48" s="1"/>
      <c r="K48" s="1"/>
    </row>
  </sheetData>
  <pageMargins left="0.7" right="0.7"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146"/>
  <sheetViews>
    <sheetView zoomScaleNormal="100" workbookViewId="0">
      <selection activeCell="F25" sqref="F25"/>
    </sheetView>
  </sheetViews>
  <sheetFormatPr defaultRowHeight="12.75" x14ac:dyDescent="0.2"/>
  <cols>
    <col min="1" max="2" width="9.140625" style="2"/>
    <col min="3" max="3" width="36.85546875" style="2" customWidth="1"/>
    <col min="4" max="4" width="9.140625" style="2" hidden="1" customWidth="1"/>
    <col min="5" max="5" width="4.7109375" style="2" customWidth="1"/>
    <col min="6" max="6" width="10.42578125" style="2" bestFit="1" customWidth="1"/>
    <col min="7" max="7" width="9.85546875" style="2" bestFit="1" customWidth="1"/>
    <col min="8" max="8" width="10.5703125" style="2" bestFit="1" customWidth="1"/>
    <col min="9" max="258" width="9.140625" style="2"/>
    <col min="259" max="259" width="36.85546875" style="2" customWidth="1"/>
    <col min="260" max="260" width="0" style="2" hidden="1" customWidth="1"/>
    <col min="261" max="261" width="4.7109375" style="2" customWidth="1"/>
    <col min="262" max="262" width="10.42578125" style="2" bestFit="1" customWidth="1"/>
    <col min="263" max="263" width="9.85546875" style="2" bestFit="1" customWidth="1"/>
    <col min="264" max="264" width="10.5703125" style="2" bestFit="1" customWidth="1"/>
    <col min="265" max="514" width="9.140625" style="2"/>
    <col min="515" max="515" width="36.85546875" style="2" customWidth="1"/>
    <col min="516" max="516" width="0" style="2" hidden="1" customWidth="1"/>
    <col min="517" max="517" width="4.7109375" style="2" customWidth="1"/>
    <col min="518" max="518" width="10.42578125" style="2" bestFit="1" customWidth="1"/>
    <col min="519" max="519" width="9.85546875" style="2" bestFit="1" customWidth="1"/>
    <col min="520" max="520" width="10.5703125" style="2" bestFit="1" customWidth="1"/>
    <col min="521" max="770" width="9.140625" style="2"/>
    <col min="771" max="771" width="36.85546875" style="2" customWidth="1"/>
    <col min="772" max="772" width="0" style="2" hidden="1" customWidth="1"/>
    <col min="773" max="773" width="4.7109375" style="2" customWidth="1"/>
    <col min="774" max="774" width="10.42578125" style="2" bestFit="1" customWidth="1"/>
    <col min="775" max="775" width="9.85546875" style="2" bestFit="1" customWidth="1"/>
    <col min="776" max="776" width="10.5703125" style="2" bestFit="1" customWidth="1"/>
    <col min="777" max="1026" width="9.140625" style="2"/>
    <col min="1027" max="1027" width="36.85546875" style="2" customWidth="1"/>
    <col min="1028" max="1028" width="0" style="2" hidden="1" customWidth="1"/>
    <col min="1029" max="1029" width="4.7109375" style="2" customWidth="1"/>
    <col min="1030" max="1030" width="10.42578125" style="2" bestFit="1" customWidth="1"/>
    <col min="1031" max="1031" width="9.85546875" style="2" bestFit="1" customWidth="1"/>
    <col min="1032" max="1032" width="10.5703125" style="2" bestFit="1" customWidth="1"/>
    <col min="1033" max="1282" width="9.140625" style="2"/>
    <col min="1283" max="1283" width="36.85546875" style="2" customWidth="1"/>
    <col min="1284" max="1284" width="0" style="2" hidden="1" customWidth="1"/>
    <col min="1285" max="1285" width="4.7109375" style="2" customWidth="1"/>
    <col min="1286" max="1286" width="10.42578125" style="2" bestFit="1" customWidth="1"/>
    <col min="1287" max="1287" width="9.85546875" style="2" bestFit="1" customWidth="1"/>
    <col min="1288" max="1288" width="10.5703125" style="2" bestFit="1" customWidth="1"/>
    <col min="1289" max="1538" width="9.140625" style="2"/>
    <col min="1539" max="1539" width="36.85546875" style="2" customWidth="1"/>
    <col min="1540" max="1540" width="0" style="2" hidden="1" customWidth="1"/>
    <col min="1541" max="1541" width="4.7109375" style="2" customWidth="1"/>
    <col min="1542" max="1542" width="10.42578125" style="2" bestFit="1" customWidth="1"/>
    <col min="1543" max="1543" width="9.85546875" style="2" bestFit="1" customWidth="1"/>
    <col min="1544" max="1544" width="10.5703125" style="2" bestFit="1" customWidth="1"/>
    <col min="1545" max="1794" width="9.140625" style="2"/>
    <col min="1795" max="1795" width="36.85546875" style="2" customWidth="1"/>
    <col min="1796" max="1796" width="0" style="2" hidden="1" customWidth="1"/>
    <col min="1797" max="1797" width="4.7109375" style="2" customWidth="1"/>
    <col min="1798" max="1798" width="10.42578125" style="2" bestFit="1" customWidth="1"/>
    <col min="1799" max="1799" width="9.85546875" style="2" bestFit="1" customWidth="1"/>
    <col min="1800" max="1800" width="10.5703125" style="2" bestFit="1" customWidth="1"/>
    <col min="1801" max="2050" width="9.140625" style="2"/>
    <col min="2051" max="2051" width="36.85546875" style="2" customWidth="1"/>
    <col min="2052" max="2052" width="0" style="2" hidden="1" customWidth="1"/>
    <col min="2053" max="2053" width="4.7109375" style="2" customWidth="1"/>
    <col min="2054" max="2054" width="10.42578125" style="2" bestFit="1" customWidth="1"/>
    <col min="2055" max="2055" width="9.85546875" style="2" bestFit="1" customWidth="1"/>
    <col min="2056" max="2056" width="10.5703125" style="2" bestFit="1" customWidth="1"/>
    <col min="2057" max="2306" width="9.140625" style="2"/>
    <col min="2307" max="2307" width="36.85546875" style="2" customWidth="1"/>
    <col min="2308" max="2308" width="0" style="2" hidden="1" customWidth="1"/>
    <col min="2309" max="2309" width="4.7109375" style="2" customWidth="1"/>
    <col min="2310" max="2310" width="10.42578125" style="2" bestFit="1" customWidth="1"/>
    <col min="2311" max="2311" width="9.85546875" style="2" bestFit="1" customWidth="1"/>
    <col min="2312" max="2312" width="10.5703125" style="2" bestFit="1" customWidth="1"/>
    <col min="2313" max="2562" width="9.140625" style="2"/>
    <col min="2563" max="2563" width="36.85546875" style="2" customWidth="1"/>
    <col min="2564" max="2564" width="0" style="2" hidden="1" customWidth="1"/>
    <col min="2565" max="2565" width="4.7109375" style="2" customWidth="1"/>
    <col min="2566" max="2566" width="10.42578125" style="2" bestFit="1" customWidth="1"/>
    <col min="2567" max="2567" width="9.85546875" style="2" bestFit="1" customWidth="1"/>
    <col min="2568" max="2568" width="10.5703125" style="2" bestFit="1" customWidth="1"/>
    <col min="2569" max="2818" width="9.140625" style="2"/>
    <col min="2819" max="2819" width="36.85546875" style="2" customWidth="1"/>
    <col min="2820" max="2820" width="0" style="2" hidden="1" customWidth="1"/>
    <col min="2821" max="2821" width="4.7109375" style="2" customWidth="1"/>
    <col min="2822" max="2822" width="10.42578125" style="2" bestFit="1" customWidth="1"/>
    <col min="2823" max="2823" width="9.85546875" style="2" bestFit="1" customWidth="1"/>
    <col min="2824" max="2824" width="10.5703125" style="2" bestFit="1" customWidth="1"/>
    <col min="2825" max="3074" width="9.140625" style="2"/>
    <col min="3075" max="3075" width="36.85546875" style="2" customWidth="1"/>
    <col min="3076" max="3076" width="0" style="2" hidden="1" customWidth="1"/>
    <col min="3077" max="3077" width="4.7109375" style="2" customWidth="1"/>
    <col min="3078" max="3078" width="10.42578125" style="2" bestFit="1" customWidth="1"/>
    <col min="3079" max="3079" width="9.85546875" style="2" bestFit="1" customWidth="1"/>
    <col min="3080" max="3080" width="10.5703125" style="2" bestFit="1" customWidth="1"/>
    <col min="3081" max="3330" width="9.140625" style="2"/>
    <col min="3331" max="3331" width="36.85546875" style="2" customWidth="1"/>
    <col min="3332" max="3332" width="0" style="2" hidden="1" customWidth="1"/>
    <col min="3333" max="3333" width="4.7109375" style="2" customWidth="1"/>
    <col min="3334" max="3334" width="10.42578125" style="2" bestFit="1" customWidth="1"/>
    <col min="3335" max="3335" width="9.85546875" style="2" bestFit="1" customWidth="1"/>
    <col min="3336" max="3336" width="10.5703125" style="2" bestFit="1" customWidth="1"/>
    <col min="3337" max="3586" width="9.140625" style="2"/>
    <col min="3587" max="3587" width="36.85546875" style="2" customWidth="1"/>
    <col min="3588" max="3588" width="0" style="2" hidden="1" customWidth="1"/>
    <col min="3589" max="3589" width="4.7109375" style="2" customWidth="1"/>
    <col min="3590" max="3590" width="10.42578125" style="2" bestFit="1" customWidth="1"/>
    <col min="3591" max="3591" width="9.85546875" style="2" bestFit="1" customWidth="1"/>
    <col min="3592" max="3592" width="10.5703125" style="2" bestFit="1" customWidth="1"/>
    <col min="3593" max="3842" width="9.140625" style="2"/>
    <col min="3843" max="3843" width="36.85546875" style="2" customWidth="1"/>
    <col min="3844" max="3844" width="0" style="2" hidden="1" customWidth="1"/>
    <col min="3845" max="3845" width="4.7109375" style="2" customWidth="1"/>
    <col min="3846" max="3846" width="10.42578125" style="2" bestFit="1" customWidth="1"/>
    <col min="3847" max="3847" width="9.85546875" style="2" bestFit="1" customWidth="1"/>
    <col min="3848" max="3848" width="10.5703125" style="2" bestFit="1" customWidth="1"/>
    <col min="3849" max="4098" width="9.140625" style="2"/>
    <col min="4099" max="4099" width="36.85546875" style="2" customWidth="1"/>
    <col min="4100" max="4100" width="0" style="2" hidden="1" customWidth="1"/>
    <col min="4101" max="4101" width="4.7109375" style="2" customWidth="1"/>
    <col min="4102" max="4102" width="10.42578125" style="2" bestFit="1" customWidth="1"/>
    <col min="4103" max="4103" width="9.85546875" style="2" bestFit="1" customWidth="1"/>
    <col min="4104" max="4104" width="10.5703125" style="2" bestFit="1" customWidth="1"/>
    <col min="4105" max="4354" width="9.140625" style="2"/>
    <col min="4355" max="4355" width="36.85546875" style="2" customWidth="1"/>
    <col min="4356" max="4356" width="0" style="2" hidden="1" customWidth="1"/>
    <col min="4357" max="4357" width="4.7109375" style="2" customWidth="1"/>
    <col min="4358" max="4358" width="10.42578125" style="2" bestFit="1" customWidth="1"/>
    <col min="4359" max="4359" width="9.85546875" style="2" bestFit="1" customWidth="1"/>
    <col min="4360" max="4360" width="10.5703125" style="2" bestFit="1" customWidth="1"/>
    <col min="4361" max="4610" width="9.140625" style="2"/>
    <col min="4611" max="4611" width="36.85546875" style="2" customWidth="1"/>
    <col min="4612" max="4612" width="0" style="2" hidden="1" customWidth="1"/>
    <col min="4613" max="4613" width="4.7109375" style="2" customWidth="1"/>
    <col min="4614" max="4614" width="10.42578125" style="2" bestFit="1" customWidth="1"/>
    <col min="4615" max="4615" width="9.85546875" style="2" bestFit="1" customWidth="1"/>
    <col min="4616" max="4616" width="10.5703125" style="2" bestFit="1" customWidth="1"/>
    <col min="4617" max="4866" width="9.140625" style="2"/>
    <col min="4867" max="4867" width="36.85546875" style="2" customWidth="1"/>
    <col min="4868" max="4868" width="0" style="2" hidden="1" customWidth="1"/>
    <col min="4869" max="4869" width="4.7109375" style="2" customWidth="1"/>
    <col min="4870" max="4870" width="10.42578125" style="2" bestFit="1" customWidth="1"/>
    <col min="4871" max="4871" width="9.85546875" style="2" bestFit="1" customWidth="1"/>
    <col min="4872" max="4872" width="10.5703125" style="2" bestFit="1" customWidth="1"/>
    <col min="4873" max="5122" width="9.140625" style="2"/>
    <col min="5123" max="5123" width="36.85546875" style="2" customWidth="1"/>
    <col min="5124" max="5124" width="0" style="2" hidden="1" customWidth="1"/>
    <col min="5125" max="5125" width="4.7109375" style="2" customWidth="1"/>
    <col min="5126" max="5126" width="10.42578125" style="2" bestFit="1" customWidth="1"/>
    <col min="5127" max="5127" width="9.85546875" style="2" bestFit="1" customWidth="1"/>
    <col min="5128" max="5128" width="10.5703125" style="2" bestFit="1" customWidth="1"/>
    <col min="5129" max="5378" width="9.140625" style="2"/>
    <col min="5379" max="5379" width="36.85546875" style="2" customWidth="1"/>
    <col min="5380" max="5380" width="0" style="2" hidden="1" customWidth="1"/>
    <col min="5381" max="5381" width="4.7109375" style="2" customWidth="1"/>
    <col min="5382" max="5382" width="10.42578125" style="2" bestFit="1" customWidth="1"/>
    <col min="5383" max="5383" width="9.85546875" style="2" bestFit="1" customWidth="1"/>
    <col min="5384" max="5384" width="10.5703125" style="2" bestFit="1" customWidth="1"/>
    <col min="5385" max="5634" width="9.140625" style="2"/>
    <col min="5635" max="5635" width="36.85546875" style="2" customWidth="1"/>
    <col min="5636" max="5636" width="0" style="2" hidden="1" customWidth="1"/>
    <col min="5637" max="5637" width="4.7109375" style="2" customWidth="1"/>
    <col min="5638" max="5638" width="10.42578125" style="2" bestFit="1" customWidth="1"/>
    <col min="5639" max="5639" width="9.85546875" style="2" bestFit="1" customWidth="1"/>
    <col min="5640" max="5640" width="10.5703125" style="2" bestFit="1" customWidth="1"/>
    <col min="5641" max="5890" width="9.140625" style="2"/>
    <col min="5891" max="5891" width="36.85546875" style="2" customWidth="1"/>
    <col min="5892" max="5892" width="0" style="2" hidden="1" customWidth="1"/>
    <col min="5893" max="5893" width="4.7109375" style="2" customWidth="1"/>
    <col min="5894" max="5894" width="10.42578125" style="2" bestFit="1" customWidth="1"/>
    <col min="5895" max="5895" width="9.85546875" style="2" bestFit="1" customWidth="1"/>
    <col min="5896" max="5896" width="10.5703125" style="2" bestFit="1" customWidth="1"/>
    <col min="5897" max="6146" width="9.140625" style="2"/>
    <col min="6147" max="6147" width="36.85546875" style="2" customWidth="1"/>
    <col min="6148" max="6148" width="0" style="2" hidden="1" customWidth="1"/>
    <col min="6149" max="6149" width="4.7109375" style="2" customWidth="1"/>
    <col min="6150" max="6150" width="10.42578125" style="2" bestFit="1" customWidth="1"/>
    <col min="6151" max="6151" width="9.85546875" style="2" bestFit="1" customWidth="1"/>
    <col min="6152" max="6152" width="10.5703125" style="2" bestFit="1" customWidth="1"/>
    <col min="6153" max="6402" width="9.140625" style="2"/>
    <col min="6403" max="6403" width="36.85546875" style="2" customWidth="1"/>
    <col min="6404" max="6404" width="0" style="2" hidden="1" customWidth="1"/>
    <col min="6405" max="6405" width="4.7109375" style="2" customWidth="1"/>
    <col min="6406" max="6406" width="10.42578125" style="2" bestFit="1" customWidth="1"/>
    <col min="6407" max="6407" width="9.85546875" style="2" bestFit="1" customWidth="1"/>
    <col min="6408" max="6408" width="10.5703125" style="2" bestFit="1" customWidth="1"/>
    <col min="6409" max="6658" width="9.140625" style="2"/>
    <col min="6659" max="6659" width="36.85546875" style="2" customWidth="1"/>
    <col min="6660" max="6660" width="0" style="2" hidden="1" customWidth="1"/>
    <col min="6661" max="6661" width="4.7109375" style="2" customWidth="1"/>
    <col min="6662" max="6662" width="10.42578125" style="2" bestFit="1" customWidth="1"/>
    <col min="6663" max="6663" width="9.85546875" style="2" bestFit="1" customWidth="1"/>
    <col min="6664" max="6664" width="10.5703125" style="2" bestFit="1" customWidth="1"/>
    <col min="6665" max="6914" width="9.140625" style="2"/>
    <col min="6915" max="6915" width="36.85546875" style="2" customWidth="1"/>
    <col min="6916" max="6916" width="0" style="2" hidden="1" customWidth="1"/>
    <col min="6917" max="6917" width="4.7109375" style="2" customWidth="1"/>
    <col min="6918" max="6918" width="10.42578125" style="2" bestFit="1" customWidth="1"/>
    <col min="6919" max="6919" width="9.85546875" style="2" bestFit="1" customWidth="1"/>
    <col min="6920" max="6920" width="10.5703125" style="2" bestFit="1" customWidth="1"/>
    <col min="6921" max="7170" width="9.140625" style="2"/>
    <col min="7171" max="7171" width="36.85546875" style="2" customWidth="1"/>
    <col min="7172" max="7172" width="0" style="2" hidden="1" customWidth="1"/>
    <col min="7173" max="7173" width="4.7109375" style="2" customWidth="1"/>
    <col min="7174" max="7174" width="10.42578125" style="2" bestFit="1" customWidth="1"/>
    <col min="7175" max="7175" width="9.85546875" style="2" bestFit="1" customWidth="1"/>
    <col min="7176" max="7176" width="10.5703125" style="2" bestFit="1" customWidth="1"/>
    <col min="7177" max="7426" width="9.140625" style="2"/>
    <col min="7427" max="7427" width="36.85546875" style="2" customWidth="1"/>
    <col min="7428" max="7428" width="0" style="2" hidden="1" customWidth="1"/>
    <col min="7429" max="7429" width="4.7109375" style="2" customWidth="1"/>
    <col min="7430" max="7430" width="10.42578125" style="2" bestFit="1" customWidth="1"/>
    <col min="7431" max="7431" width="9.85546875" style="2" bestFit="1" customWidth="1"/>
    <col min="7432" max="7432" width="10.5703125" style="2" bestFit="1" customWidth="1"/>
    <col min="7433" max="7682" width="9.140625" style="2"/>
    <col min="7683" max="7683" width="36.85546875" style="2" customWidth="1"/>
    <col min="7684" max="7684" width="0" style="2" hidden="1" customWidth="1"/>
    <col min="7685" max="7685" width="4.7109375" style="2" customWidth="1"/>
    <col min="7686" max="7686" width="10.42578125" style="2" bestFit="1" customWidth="1"/>
    <col min="7687" max="7687" width="9.85546875" style="2" bestFit="1" customWidth="1"/>
    <col min="7688" max="7688" width="10.5703125" style="2" bestFit="1" customWidth="1"/>
    <col min="7689" max="7938" width="9.140625" style="2"/>
    <col min="7939" max="7939" width="36.85546875" style="2" customWidth="1"/>
    <col min="7940" max="7940" width="0" style="2" hidden="1" customWidth="1"/>
    <col min="7941" max="7941" width="4.7109375" style="2" customWidth="1"/>
    <col min="7942" max="7942" width="10.42578125" style="2" bestFit="1" customWidth="1"/>
    <col min="7943" max="7943" width="9.85546875" style="2" bestFit="1" customWidth="1"/>
    <col min="7944" max="7944" width="10.5703125" style="2" bestFit="1" customWidth="1"/>
    <col min="7945" max="8194" width="9.140625" style="2"/>
    <col min="8195" max="8195" width="36.85546875" style="2" customWidth="1"/>
    <col min="8196" max="8196" width="0" style="2" hidden="1" customWidth="1"/>
    <col min="8197" max="8197" width="4.7109375" style="2" customWidth="1"/>
    <col min="8198" max="8198" width="10.42578125" style="2" bestFit="1" customWidth="1"/>
    <col min="8199" max="8199" width="9.85546875" style="2" bestFit="1" customWidth="1"/>
    <col min="8200" max="8200" width="10.5703125" style="2" bestFit="1" customWidth="1"/>
    <col min="8201" max="8450" width="9.140625" style="2"/>
    <col min="8451" max="8451" width="36.85546875" style="2" customWidth="1"/>
    <col min="8452" max="8452" width="0" style="2" hidden="1" customWidth="1"/>
    <col min="8453" max="8453" width="4.7109375" style="2" customWidth="1"/>
    <col min="8454" max="8454" width="10.42578125" style="2" bestFit="1" customWidth="1"/>
    <col min="8455" max="8455" width="9.85546875" style="2" bestFit="1" customWidth="1"/>
    <col min="8456" max="8456" width="10.5703125" style="2" bestFit="1" customWidth="1"/>
    <col min="8457" max="8706" width="9.140625" style="2"/>
    <col min="8707" max="8707" width="36.85546875" style="2" customWidth="1"/>
    <col min="8708" max="8708" width="0" style="2" hidden="1" customWidth="1"/>
    <col min="8709" max="8709" width="4.7109375" style="2" customWidth="1"/>
    <col min="8710" max="8710" width="10.42578125" style="2" bestFit="1" customWidth="1"/>
    <col min="8711" max="8711" width="9.85546875" style="2" bestFit="1" customWidth="1"/>
    <col min="8712" max="8712" width="10.5703125" style="2" bestFit="1" customWidth="1"/>
    <col min="8713" max="8962" width="9.140625" style="2"/>
    <col min="8963" max="8963" width="36.85546875" style="2" customWidth="1"/>
    <col min="8964" max="8964" width="0" style="2" hidden="1" customWidth="1"/>
    <col min="8965" max="8965" width="4.7109375" style="2" customWidth="1"/>
    <col min="8966" max="8966" width="10.42578125" style="2" bestFit="1" customWidth="1"/>
    <col min="8967" max="8967" width="9.85546875" style="2" bestFit="1" customWidth="1"/>
    <col min="8968" max="8968" width="10.5703125" style="2" bestFit="1" customWidth="1"/>
    <col min="8969" max="9218" width="9.140625" style="2"/>
    <col min="9219" max="9219" width="36.85546875" style="2" customWidth="1"/>
    <col min="9220" max="9220" width="0" style="2" hidden="1" customWidth="1"/>
    <col min="9221" max="9221" width="4.7109375" style="2" customWidth="1"/>
    <col min="9222" max="9222" width="10.42578125" style="2" bestFit="1" customWidth="1"/>
    <col min="9223" max="9223" width="9.85546875" style="2" bestFit="1" customWidth="1"/>
    <col min="9224" max="9224" width="10.5703125" style="2" bestFit="1" customWidth="1"/>
    <col min="9225" max="9474" width="9.140625" style="2"/>
    <col min="9475" max="9475" width="36.85546875" style="2" customWidth="1"/>
    <col min="9476" max="9476" width="0" style="2" hidden="1" customWidth="1"/>
    <col min="9477" max="9477" width="4.7109375" style="2" customWidth="1"/>
    <col min="9478" max="9478" width="10.42578125" style="2" bestFit="1" customWidth="1"/>
    <col min="9479" max="9479" width="9.85546875" style="2" bestFit="1" customWidth="1"/>
    <col min="9480" max="9480" width="10.5703125" style="2" bestFit="1" customWidth="1"/>
    <col min="9481" max="9730" width="9.140625" style="2"/>
    <col min="9731" max="9731" width="36.85546875" style="2" customWidth="1"/>
    <col min="9732" max="9732" width="0" style="2" hidden="1" customWidth="1"/>
    <col min="9733" max="9733" width="4.7109375" style="2" customWidth="1"/>
    <col min="9734" max="9734" width="10.42578125" style="2" bestFit="1" customWidth="1"/>
    <col min="9735" max="9735" width="9.85546875" style="2" bestFit="1" customWidth="1"/>
    <col min="9736" max="9736" width="10.5703125" style="2" bestFit="1" customWidth="1"/>
    <col min="9737" max="9986" width="9.140625" style="2"/>
    <col min="9987" max="9987" width="36.85546875" style="2" customWidth="1"/>
    <col min="9988" max="9988" width="0" style="2" hidden="1" customWidth="1"/>
    <col min="9989" max="9989" width="4.7109375" style="2" customWidth="1"/>
    <col min="9990" max="9990" width="10.42578125" style="2" bestFit="1" customWidth="1"/>
    <col min="9991" max="9991" width="9.85546875" style="2" bestFit="1" customWidth="1"/>
    <col min="9992" max="9992" width="10.5703125" style="2" bestFit="1" customWidth="1"/>
    <col min="9993" max="10242" width="9.140625" style="2"/>
    <col min="10243" max="10243" width="36.85546875" style="2" customWidth="1"/>
    <col min="10244" max="10244" width="0" style="2" hidden="1" customWidth="1"/>
    <col min="10245" max="10245" width="4.7109375" style="2" customWidth="1"/>
    <col min="10246" max="10246" width="10.42578125" style="2" bestFit="1" customWidth="1"/>
    <col min="10247" max="10247" width="9.85546875" style="2" bestFit="1" customWidth="1"/>
    <col min="10248" max="10248" width="10.5703125" style="2" bestFit="1" customWidth="1"/>
    <col min="10249" max="10498" width="9.140625" style="2"/>
    <col min="10499" max="10499" width="36.85546875" style="2" customWidth="1"/>
    <col min="10500" max="10500" width="0" style="2" hidden="1" customWidth="1"/>
    <col min="10501" max="10501" width="4.7109375" style="2" customWidth="1"/>
    <col min="10502" max="10502" width="10.42578125" style="2" bestFit="1" customWidth="1"/>
    <col min="10503" max="10503" width="9.85546875" style="2" bestFit="1" customWidth="1"/>
    <col min="10504" max="10504" width="10.5703125" style="2" bestFit="1" customWidth="1"/>
    <col min="10505" max="10754" width="9.140625" style="2"/>
    <col min="10755" max="10755" width="36.85546875" style="2" customWidth="1"/>
    <col min="10756" max="10756" width="0" style="2" hidden="1" customWidth="1"/>
    <col min="10757" max="10757" width="4.7109375" style="2" customWidth="1"/>
    <col min="10758" max="10758" width="10.42578125" style="2" bestFit="1" customWidth="1"/>
    <col min="10759" max="10759" width="9.85546875" style="2" bestFit="1" customWidth="1"/>
    <col min="10760" max="10760" width="10.5703125" style="2" bestFit="1" customWidth="1"/>
    <col min="10761" max="11010" width="9.140625" style="2"/>
    <col min="11011" max="11011" width="36.85546875" style="2" customWidth="1"/>
    <col min="11012" max="11012" width="0" style="2" hidden="1" customWidth="1"/>
    <col min="11013" max="11013" width="4.7109375" style="2" customWidth="1"/>
    <col min="11014" max="11014" width="10.42578125" style="2" bestFit="1" customWidth="1"/>
    <col min="11015" max="11015" width="9.85546875" style="2" bestFit="1" customWidth="1"/>
    <col min="11016" max="11016" width="10.5703125" style="2" bestFit="1" customWidth="1"/>
    <col min="11017" max="11266" width="9.140625" style="2"/>
    <col min="11267" max="11267" width="36.85546875" style="2" customWidth="1"/>
    <col min="11268" max="11268" width="0" style="2" hidden="1" customWidth="1"/>
    <col min="11269" max="11269" width="4.7109375" style="2" customWidth="1"/>
    <col min="11270" max="11270" width="10.42578125" style="2" bestFit="1" customWidth="1"/>
    <col min="11271" max="11271" width="9.85546875" style="2" bestFit="1" customWidth="1"/>
    <col min="11272" max="11272" width="10.5703125" style="2" bestFit="1" customWidth="1"/>
    <col min="11273" max="11522" width="9.140625" style="2"/>
    <col min="11523" max="11523" width="36.85546875" style="2" customWidth="1"/>
    <col min="11524" max="11524" width="0" style="2" hidden="1" customWidth="1"/>
    <col min="11525" max="11525" width="4.7109375" style="2" customWidth="1"/>
    <col min="11526" max="11526" width="10.42578125" style="2" bestFit="1" customWidth="1"/>
    <col min="11527" max="11527" width="9.85546875" style="2" bestFit="1" customWidth="1"/>
    <col min="11528" max="11528" width="10.5703125" style="2" bestFit="1" customWidth="1"/>
    <col min="11529" max="11778" width="9.140625" style="2"/>
    <col min="11779" max="11779" width="36.85546875" style="2" customWidth="1"/>
    <col min="11780" max="11780" width="0" style="2" hidden="1" customWidth="1"/>
    <col min="11781" max="11781" width="4.7109375" style="2" customWidth="1"/>
    <col min="11782" max="11782" width="10.42578125" style="2" bestFit="1" customWidth="1"/>
    <col min="11783" max="11783" width="9.85546875" style="2" bestFit="1" customWidth="1"/>
    <col min="11784" max="11784" width="10.5703125" style="2" bestFit="1" customWidth="1"/>
    <col min="11785" max="12034" width="9.140625" style="2"/>
    <col min="12035" max="12035" width="36.85546875" style="2" customWidth="1"/>
    <col min="12036" max="12036" width="0" style="2" hidden="1" customWidth="1"/>
    <col min="12037" max="12037" width="4.7109375" style="2" customWidth="1"/>
    <col min="12038" max="12038" width="10.42578125" style="2" bestFit="1" customWidth="1"/>
    <col min="12039" max="12039" width="9.85546875" style="2" bestFit="1" customWidth="1"/>
    <col min="12040" max="12040" width="10.5703125" style="2" bestFit="1" customWidth="1"/>
    <col min="12041" max="12290" width="9.140625" style="2"/>
    <col min="12291" max="12291" width="36.85546875" style="2" customWidth="1"/>
    <col min="12292" max="12292" width="0" style="2" hidden="1" customWidth="1"/>
    <col min="12293" max="12293" width="4.7109375" style="2" customWidth="1"/>
    <col min="12294" max="12294" width="10.42578125" style="2" bestFit="1" customWidth="1"/>
    <col min="12295" max="12295" width="9.85546875" style="2" bestFit="1" customWidth="1"/>
    <col min="12296" max="12296" width="10.5703125" style="2" bestFit="1" customWidth="1"/>
    <col min="12297" max="12546" width="9.140625" style="2"/>
    <col min="12547" max="12547" width="36.85546875" style="2" customWidth="1"/>
    <col min="12548" max="12548" width="0" style="2" hidden="1" customWidth="1"/>
    <col min="12549" max="12549" width="4.7109375" style="2" customWidth="1"/>
    <col min="12550" max="12550" width="10.42578125" style="2" bestFit="1" customWidth="1"/>
    <col min="12551" max="12551" width="9.85546875" style="2" bestFit="1" customWidth="1"/>
    <col min="12552" max="12552" width="10.5703125" style="2" bestFit="1" customWidth="1"/>
    <col min="12553" max="12802" width="9.140625" style="2"/>
    <col min="12803" max="12803" width="36.85546875" style="2" customWidth="1"/>
    <col min="12804" max="12804" width="0" style="2" hidden="1" customWidth="1"/>
    <col min="12805" max="12805" width="4.7109375" style="2" customWidth="1"/>
    <col min="12806" max="12806" width="10.42578125" style="2" bestFit="1" customWidth="1"/>
    <col min="12807" max="12807" width="9.85546875" style="2" bestFit="1" customWidth="1"/>
    <col min="12808" max="12808" width="10.5703125" style="2" bestFit="1" customWidth="1"/>
    <col min="12809" max="13058" width="9.140625" style="2"/>
    <col min="13059" max="13059" width="36.85546875" style="2" customWidth="1"/>
    <col min="13060" max="13060" width="0" style="2" hidden="1" customWidth="1"/>
    <col min="13061" max="13061" width="4.7109375" style="2" customWidth="1"/>
    <col min="13062" max="13062" width="10.42578125" style="2" bestFit="1" customWidth="1"/>
    <col min="13063" max="13063" width="9.85546875" style="2" bestFit="1" customWidth="1"/>
    <col min="13064" max="13064" width="10.5703125" style="2" bestFit="1" customWidth="1"/>
    <col min="13065" max="13314" width="9.140625" style="2"/>
    <col min="13315" max="13315" width="36.85546875" style="2" customWidth="1"/>
    <col min="13316" max="13316" width="0" style="2" hidden="1" customWidth="1"/>
    <col min="13317" max="13317" width="4.7109375" style="2" customWidth="1"/>
    <col min="13318" max="13318" width="10.42578125" style="2" bestFit="1" customWidth="1"/>
    <col min="13319" max="13319" width="9.85546875" style="2" bestFit="1" customWidth="1"/>
    <col min="13320" max="13320" width="10.5703125" style="2" bestFit="1" customWidth="1"/>
    <col min="13321" max="13570" width="9.140625" style="2"/>
    <col min="13571" max="13571" width="36.85546875" style="2" customWidth="1"/>
    <col min="13572" max="13572" width="0" style="2" hidden="1" customWidth="1"/>
    <col min="13573" max="13573" width="4.7109375" style="2" customWidth="1"/>
    <col min="13574" max="13574" width="10.42578125" style="2" bestFit="1" customWidth="1"/>
    <col min="13575" max="13575" width="9.85546875" style="2" bestFit="1" customWidth="1"/>
    <col min="13576" max="13576" width="10.5703125" style="2" bestFit="1" customWidth="1"/>
    <col min="13577" max="13826" width="9.140625" style="2"/>
    <col min="13827" max="13827" width="36.85546875" style="2" customWidth="1"/>
    <col min="13828" max="13828" width="0" style="2" hidden="1" customWidth="1"/>
    <col min="13829" max="13829" width="4.7109375" style="2" customWidth="1"/>
    <col min="13830" max="13830" width="10.42578125" style="2" bestFit="1" customWidth="1"/>
    <col min="13831" max="13831" width="9.85546875" style="2" bestFit="1" customWidth="1"/>
    <col min="13832" max="13832" width="10.5703125" style="2" bestFit="1" customWidth="1"/>
    <col min="13833" max="14082" width="9.140625" style="2"/>
    <col min="14083" max="14083" width="36.85546875" style="2" customWidth="1"/>
    <col min="14084" max="14084" width="0" style="2" hidden="1" customWidth="1"/>
    <col min="14085" max="14085" width="4.7109375" style="2" customWidth="1"/>
    <col min="14086" max="14086" width="10.42578125" style="2" bestFit="1" customWidth="1"/>
    <col min="14087" max="14087" width="9.85546875" style="2" bestFit="1" customWidth="1"/>
    <col min="14088" max="14088" width="10.5703125" style="2" bestFit="1" customWidth="1"/>
    <col min="14089" max="14338" width="9.140625" style="2"/>
    <col min="14339" max="14339" width="36.85546875" style="2" customWidth="1"/>
    <col min="14340" max="14340" width="0" style="2" hidden="1" customWidth="1"/>
    <col min="14341" max="14341" width="4.7109375" style="2" customWidth="1"/>
    <col min="14342" max="14342" width="10.42578125" style="2" bestFit="1" customWidth="1"/>
    <col min="14343" max="14343" width="9.85546875" style="2" bestFit="1" customWidth="1"/>
    <col min="14344" max="14344" width="10.5703125" style="2" bestFit="1" customWidth="1"/>
    <col min="14345" max="14594" width="9.140625" style="2"/>
    <col min="14595" max="14595" width="36.85546875" style="2" customWidth="1"/>
    <col min="14596" max="14596" width="0" style="2" hidden="1" customWidth="1"/>
    <col min="14597" max="14597" width="4.7109375" style="2" customWidth="1"/>
    <col min="14598" max="14598" width="10.42578125" style="2" bestFit="1" customWidth="1"/>
    <col min="14599" max="14599" width="9.85546875" style="2" bestFit="1" customWidth="1"/>
    <col min="14600" max="14600" width="10.5703125" style="2" bestFit="1" customWidth="1"/>
    <col min="14601" max="14850" width="9.140625" style="2"/>
    <col min="14851" max="14851" width="36.85546875" style="2" customWidth="1"/>
    <col min="14852" max="14852" width="0" style="2" hidden="1" customWidth="1"/>
    <col min="14853" max="14853" width="4.7109375" style="2" customWidth="1"/>
    <col min="14854" max="14854" width="10.42578125" style="2" bestFit="1" customWidth="1"/>
    <col min="14855" max="14855" width="9.85546875" style="2" bestFit="1" customWidth="1"/>
    <col min="14856" max="14856" width="10.5703125" style="2" bestFit="1" customWidth="1"/>
    <col min="14857" max="15106" width="9.140625" style="2"/>
    <col min="15107" max="15107" width="36.85546875" style="2" customWidth="1"/>
    <col min="15108" max="15108" width="0" style="2" hidden="1" customWidth="1"/>
    <col min="15109" max="15109" width="4.7109375" style="2" customWidth="1"/>
    <col min="15110" max="15110" width="10.42578125" style="2" bestFit="1" customWidth="1"/>
    <col min="15111" max="15111" width="9.85546875" style="2" bestFit="1" customWidth="1"/>
    <col min="15112" max="15112" width="10.5703125" style="2" bestFit="1" customWidth="1"/>
    <col min="15113" max="15362" width="9.140625" style="2"/>
    <col min="15363" max="15363" width="36.85546875" style="2" customWidth="1"/>
    <col min="15364" max="15364" width="0" style="2" hidden="1" customWidth="1"/>
    <col min="15365" max="15365" width="4.7109375" style="2" customWidth="1"/>
    <col min="15366" max="15366" width="10.42578125" style="2" bestFit="1" customWidth="1"/>
    <col min="15367" max="15367" width="9.85546875" style="2" bestFit="1" customWidth="1"/>
    <col min="15368" max="15368" width="10.5703125" style="2" bestFit="1" customWidth="1"/>
    <col min="15369" max="15618" width="9.140625" style="2"/>
    <col min="15619" max="15619" width="36.85546875" style="2" customWidth="1"/>
    <col min="15620" max="15620" width="0" style="2" hidden="1" customWidth="1"/>
    <col min="15621" max="15621" width="4.7109375" style="2" customWidth="1"/>
    <col min="15622" max="15622" width="10.42578125" style="2" bestFit="1" customWidth="1"/>
    <col min="15623" max="15623" width="9.85546875" style="2" bestFit="1" customWidth="1"/>
    <col min="15624" max="15624" width="10.5703125" style="2" bestFit="1" customWidth="1"/>
    <col min="15625" max="15874" width="9.140625" style="2"/>
    <col min="15875" max="15875" width="36.85546875" style="2" customWidth="1"/>
    <col min="15876" max="15876" width="0" style="2" hidden="1" customWidth="1"/>
    <col min="15877" max="15877" width="4.7109375" style="2" customWidth="1"/>
    <col min="15878" max="15878" width="10.42578125" style="2" bestFit="1" customWidth="1"/>
    <col min="15879" max="15879" width="9.85546875" style="2" bestFit="1" customWidth="1"/>
    <col min="15880" max="15880" width="10.5703125" style="2" bestFit="1" customWidth="1"/>
    <col min="15881" max="16130" width="9.140625" style="2"/>
    <col min="16131" max="16131" width="36.85546875" style="2" customWidth="1"/>
    <col min="16132" max="16132" width="0" style="2" hidden="1" customWidth="1"/>
    <col min="16133" max="16133" width="4.7109375" style="2" customWidth="1"/>
    <col min="16134" max="16134" width="10.42578125" style="2" bestFit="1" customWidth="1"/>
    <col min="16135" max="16135" width="9.85546875" style="2" bestFit="1" customWidth="1"/>
    <col min="16136" max="16136" width="10.5703125" style="2" bestFit="1" customWidth="1"/>
    <col min="16137" max="16384" width="9.140625" style="2"/>
  </cols>
  <sheetData>
    <row r="3" spans="2:8" ht="13.5" thickBot="1" x14ac:dyDescent="0.25"/>
    <row r="4" spans="2:8" x14ac:dyDescent="0.2">
      <c r="B4" s="317" t="s">
        <v>12</v>
      </c>
      <c r="C4" s="318"/>
      <c r="D4" s="318"/>
      <c r="E4" s="318"/>
      <c r="F4" s="318"/>
      <c r="G4" s="318"/>
      <c r="H4" s="319"/>
    </row>
    <row r="5" spans="2:8" x14ac:dyDescent="0.2">
      <c r="B5" s="9"/>
      <c r="C5" s="10" t="s">
        <v>13</v>
      </c>
      <c r="D5" s="11"/>
      <c r="E5" s="11"/>
      <c r="F5" s="12" t="s">
        <v>14</v>
      </c>
      <c r="G5" s="12" t="s">
        <v>15</v>
      </c>
      <c r="H5" s="13" t="s">
        <v>16</v>
      </c>
    </row>
    <row r="6" spans="2:8" x14ac:dyDescent="0.2">
      <c r="B6" s="9"/>
      <c r="C6" s="14" t="s">
        <v>17</v>
      </c>
      <c r="D6" s="14"/>
      <c r="E6" s="14"/>
      <c r="F6" s="15">
        <f>+bankdetails_jan_dec_2016!D7</f>
        <v>187580</v>
      </c>
      <c r="G6" s="15"/>
      <c r="H6" s="16">
        <f>F6-G6</f>
        <v>187580</v>
      </c>
    </row>
    <row r="7" spans="2:8" x14ac:dyDescent="0.2">
      <c r="B7" s="9"/>
      <c r="C7" s="14" t="s">
        <v>18</v>
      </c>
      <c r="D7" s="14"/>
      <c r="E7" s="14"/>
      <c r="F7" s="15">
        <f>428005+57496</f>
        <v>485501</v>
      </c>
      <c r="G7" s="15"/>
      <c r="H7" s="16">
        <f>H6+F7-G7</f>
        <v>673081</v>
      </c>
    </row>
    <row r="8" spans="2:8" x14ac:dyDescent="0.2">
      <c r="B8" s="9"/>
      <c r="C8" s="14" t="str">
        <f>[1]Journals!C9</f>
        <v>Service Revenue</v>
      </c>
      <c r="D8" s="14"/>
      <c r="E8" s="14"/>
      <c r="F8" s="15">
        <v>97965</v>
      </c>
      <c r="G8" s="15"/>
      <c r="H8" s="16">
        <f t="shared" ref="H8:H35" si="0">H7+F8-G8</f>
        <v>771046</v>
      </c>
    </row>
    <row r="9" spans="2:8" x14ac:dyDescent="0.2">
      <c r="B9" s="9"/>
      <c r="C9" s="14" t="str">
        <f>[1]Journals!B15</f>
        <v>Suscription Paid</v>
      </c>
      <c r="D9" s="14"/>
      <c r="E9" s="14"/>
      <c r="F9" s="15"/>
      <c r="G9" s="15">
        <f>552*110</f>
        <v>60720</v>
      </c>
      <c r="H9" s="16">
        <f t="shared" si="0"/>
        <v>710326</v>
      </c>
    </row>
    <row r="10" spans="2:8" x14ac:dyDescent="0.2">
      <c r="B10" s="9"/>
      <c r="C10" s="14" t="str">
        <f>[1]Journals!B16</f>
        <v>Additional Service Cost (Entertainment cost)</v>
      </c>
      <c r="D10" s="14"/>
      <c r="E10" s="14"/>
      <c r="F10" s="15"/>
      <c r="G10" s="15">
        <v>0</v>
      </c>
      <c r="H10" s="16">
        <f t="shared" si="0"/>
        <v>710326</v>
      </c>
    </row>
    <row r="11" spans="2:8" x14ac:dyDescent="0.2">
      <c r="B11" s="9"/>
      <c r="C11" s="14" t="str">
        <f>[1]Journals!B22</f>
        <v>Bank Charge</v>
      </c>
      <c r="D11" s="14"/>
      <c r="E11" s="14"/>
      <c r="F11" s="15"/>
      <c r="G11" s="17">
        <f>+bankdetails_jan_dec_2016!E8+bankdetails_jan_dec_2016!E14+bankdetails_jan_dec_2016!E15+bankdetails_jan_dec_2016!E16+bankdetails_jan_dec_2016!E18+bankdetails_jan_dec_2016!E20+bankdetails_jan_dec_2016!E21+bankdetails_jan_dec_2016!E22+bankdetails_jan_dec_2016!E24+bankdetails_jan_dec_2016!E26</f>
        <v>3058.1</v>
      </c>
      <c r="H11" s="16">
        <f t="shared" si="0"/>
        <v>707267.9</v>
      </c>
    </row>
    <row r="12" spans="2:8" x14ac:dyDescent="0.2">
      <c r="B12" s="9"/>
      <c r="C12" s="14" t="s">
        <v>19</v>
      </c>
      <c r="D12" s="14"/>
      <c r="E12" s="14"/>
      <c r="F12" s="15"/>
      <c r="G12" s="15">
        <f>10500*12</f>
        <v>126000</v>
      </c>
      <c r="H12" s="16">
        <f t="shared" si="0"/>
        <v>581267.9</v>
      </c>
    </row>
    <row r="13" spans="2:8" x14ac:dyDescent="0.2">
      <c r="B13" s="9"/>
      <c r="C13" s="14" t="s">
        <v>20</v>
      </c>
      <c r="D13" s="14"/>
      <c r="E13" s="14"/>
      <c r="F13" s="15"/>
      <c r="G13" s="15">
        <f>1525*12</f>
        <v>18300</v>
      </c>
      <c r="H13" s="16">
        <f t="shared" si="0"/>
        <v>562967.9</v>
      </c>
    </row>
    <row r="14" spans="2:8" x14ac:dyDescent="0.2">
      <c r="B14" s="9"/>
      <c r="C14" s="14" t="s">
        <v>21</v>
      </c>
      <c r="D14" s="14"/>
      <c r="E14" s="14"/>
      <c r="F14" s="15"/>
      <c r="G14" s="15">
        <f>500*12</f>
        <v>6000</v>
      </c>
      <c r="H14" s="16">
        <f t="shared" si="0"/>
        <v>556967.9</v>
      </c>
    </row>
    <row r="15" spans="2:8" x14ac:dyDescent="0.2">
      <c r="B15" s="9"/>
      <c r="C15" s="14" t="s">
        <v>22</v>
      </c>
      <c r="D15" s="14"/>
      <c r="E15" s="14"/>
      <c r="F15" s="15"/>
      <c r="G15" s="15">
        <f>20000*12</f>
        <v>240000</v>
      </c>
      <c r="H15" s="16">
        <f t="shared" si="0"/>
        <v>316967.90000000002</v>
      </c>
    </row>
    <row r="16" spans="2:8" x14ac:dyDescent="0.2">
      <c r="B16" s="9"/>
      <c r="C16" s="14" t="s">
        <v>23</v>
      </c>
      <c r="D16" s="14"/>
      <c r="E16" s="14"/>
      <c r="F16" s="15"/>
      <c r="G16" s="15">
        <f>475*12</f>
        <v>5700</v>
      </c>
      <c r="H16" s="16">
        <f t="shared" si="0"/>
        <v>311267.90000000002</v>
      </c>
    </row>
    <row r="17" spans="2:8" x14ac:dyDescent="0.2">
      <c r="B17" s="9"/>
      <c r="C17" s="14" t="s">
        <v>24</v>
      </c>
      <c r="D17" s="14"/>
      <c r="E17" s="14"/>
      <c r="F17" s="15"/>
      <c r="G17" s="15">
        <v>26600</v>
      </c>
      <c r="H17" s="16">
        <f t="shared" si="0"/>
        <v>284667.90000000002</v>
      </c>
    </row>
    <row r="18" spans="2:8" x14ac:dyDescent="0.2">
      <c r="B18" s="9"/>
      <c r="C18" s="14" t="s">
        <v>25</v>
      </c>
      <c r="D18" s="14"/>
      <c r="E18" s="14"/>
      <c r="F18" s="15"/>
      <c r="G18" s="15">
        <v>0</v>
      </c>
      <c r="H18" s="16">
        <f t="shared" si="0"/>
        <v>284667.90000000002</v>
      </c>
    </row>
    <row r="19" spans="2:8" x14ac:dyDescent="0.2">
      <c r="B19" s="9"/>
      <c r="C19" s="14" t="s">
        <v>26</v>
      </c>
      <c r="D19" s="14"/>
      <c r="E19" s="14"/>
      <c r="F19" s="15"/>
      <c r="G19" s="15">
        <v>0</v>
      </c>
      <c r="H19" s="16">
        <f t="shared" si="0"/>
        <v>284667.90000000002</v>
      </c>
    </row>
    <row r="20" spans="2:8" x14ac:dyDescent="0.2">
      <c r="B20" s="9"/>
      <c r="C20" s="14" t="s">
        <v>27</v>
      </c>
      <c r="D20" s="14"/>
      <c r="E20" s="14"/>
      <c r="F20" s="15"/>
      <c r="G20" s="15">
        <v>0</v>
      </c>
      <c r="H20" s="16">
        <f t="shared" si="0"/>
        <v>284667.90000000002</v>
      </c>
    </row>
    <row r="21" spans="2:8" x14ac:dyDescent="0.2">
      <c r="B21" s="9"/>
      <c r="C21" s="14" t="s">
        <v>28</v>
      </c>
      <c r="D21" s="14"/>
      <c r="E21" s="14"/>
      <c r="F21" s="15"/>
      <c r="G21" s="15">
        <v>0</v>
      </c>
      <c r="H21" s="16">
        <f t="shared" si="0"/>
        <v>284667.90000000002</v>
      </c>
    </row>
    <row r="22" spans="2:8" x14ac:dyDescent="0.2">
      <c r="B22" s="9"/>
      <c r="C22" s="14" t="s">
        <v>29</v>
      </c>
      <c r="D22" s="14"/>
      <c r="E22" s="14"/>
      <c r="F22" s="15"/>
      <c r="G22" s="15">
        <v>1680</v>
      </c>
      <c r="H22" s="16">
        <f t="shared" si="0"/>
        <v>282987.90000000002</v>
      </c>
    </row>
    <row r="23" spans="2:8" x14ac:dyDescent="0.2">
      <c r="B23" s="9"/>
      <c r="C23" s="14" t="s">
        <v>30</v>
      </c>
      <c r="D23" s="14"/>
      <c r="E23" s="14"/>
      <c r="F23" s="15"/>
      <c r="G23" s="15">
        <v>0</v>
      </c>
      <c r="H23" s="16">
        <f t="shared" si="0"/>
        <v>282987.90000000002</v>
      </c>
    </row>
    <row r="24" spans="2:8" x14ac:dyDescent="0.2">
      <c r="B24" s="9"/>
      <c r="C24" s="14" t="s">
        <v>31</v>
      </c>
      <c r="D24" s="14"/>
      <c r="E24" s="14"/>
      <c r="F24" s="15"/>
      <c r="G24" s="15">
        <v>0</v>
      </c>
      <c r="H24" s="16">
        <f t="shared" si="0"/>
        <v>282987.90000000002</v>
      </c>
    </row>
    <row r="25" spans="2:8" x14ac:dyDescent="0.2">
      <c r="B25" s="9"/>
      <c r="C25" s="14" t="s">
        <v>32</v>
      </c>
      <c r="D25" s="14"/>
      <c r="E25" s="14"/>
      <c r="F25" s="15"/>
      <c r="G25" s="15">
        <v>0</v>
      </c>
      <c r="H25" s="16">
        <f t="shared" si="0"/>
        <v>282987.90000000002</v>
      </c>
    </row>
    <row r="26" spans="2:8" x14ac:dyDescent="0.2">
      <c r="B26" s="9"/>
      <c r="C26" s="14" t="s">
        <v>33</v>
      </c>
      <c r="D26" s="14"/>
      <c r="E26" s="14"/>
      <c r="F26" s="15"/>
      <c r="G26" s="15">
        <v>0</v>
      </c>
      <c r="H26" s="16">
        <f t="shared" si="0"/>
        <v>282987.90000000002</v>
      </c>
    </row>
    <row r="27" spans="2:8" x14ac:dyDescent="0.2">
      <c r="B27" s="9"/>
      <c r="C27" s="18" t="s">
        <v>34</v>
      </c>
      <c r="D27" s="14"/>
      <c r="E27" s="14"/>
      <c r="F27" s="15"/>
      <c r="G27" s="15">
        <v>0</v>
      </c>
      <c r="H27" s="16">
        <f t="shared" si="0"/>
        <v>282987.90000000002</v>
      </c>
    </row>
    <row r="28" spans="2:8" x14ac:dyDescent="0.2">
      <c r="B28" s="9"/>
      <c r="C28" s="18" t="s">
        <v>35</v>
      </c>
      <c r="D28" s="14"/>
      <c r="E28" s="14"/>
      <c r="F28" s="15"/>
      <c r="G28" s="15">
        <v>0</v>
      </c>
      <c r="H28" s="16">
        <f t="shared" si="0"/>
        <v>282987.90000000002</v>
      </c>
    </row>
    <row r="29" spans="2:8" x14ac:dyDescent="0.2">
      <c r="B29" s="9"/>
      <c r="C29" s="18" t="s">
        <v>36</v>
      </c>
      <c r="D29" s="14"/>
      <c r="E29" s="14"/>
      <c r="F29" s="15"/>
      <c r="G29" s="15">
        <v>0</v>
      </c>
      <c r="H29" s="16">
        <f t="shared" si="0"/>
        <v>282987.90000000002</v>
      </c>
    </row>
    <row r="30" spans="2:8" ht="15" x14ac:dyDescent="0.25">
      <c r="B30" s="9"/>
      <c r="C30" s="19" t="s">
        <v>23</v>
      </c>
      <c r="D30" s="14"/>
      <c r="E30" s="14"/>
      <c r="F30" s="15"/>
      <c r="G30" s="15">
        <v>0</v>
      </c>
      <c r="H30" s="16">
        <f t="shared" si="0"/>
        <v>282987.90000000002</v>
      </c>
    </row>
    <row r="31" spans="2:8" x14ac:dyDescent="0.2">
      <c r="B31" s="9"/>
      <c r="C31" s="14" t="s">
        <v>37</v>
      </c>
      <c r="D31" s="14"/>
      <c r="E31" s="14"/>
      <c r="F31" s="15"/>
      <c r="G31" s="15">
        <v>0</v>
      </c>
      <c r="H31" s="16">
        <f t="shared" si="0"/>
        <v>282987.90000000002</v>
      </c>
    </row>
    <row r="32" spans="2:8" x14ac:dyDescent="0.2">
      <c r="B32" s="9"/>
      <c r="C32" s="14" t="s">
        <v>38</v>
      </c>
      <c r="D32" s="14"/>
      <c r="E32" s="14"/>
      <c r="F32" s="15"/>
      <c r="G32" s="15">
        <v>0</v>
      </c>
      <c r="H32" s="16">
        <f t="shared" si="0"/>
        <v>282987.90000000002</v>
      </c>
    </row>
    <row r="33" spans="2:8" x14ac:dyDescent="0.2">
      <c r="B33" s="9"/>
      <c r="C33" s="14" t="s">
        <v>39</v>
      </c>
      <c r="D33" s="14"/>
      <c r="E33" s="14"/>
      <c r="F33" s="15"/>
      <c r="G33" s="15">
        <v>0</v>
      </c>
      <c r="H33" s="16">
        <f t="shared" si="0"/>
        <v>282987.90000000002</v>
      </c>
    </row>
    <row r="34" spans="2:8" x14ac:dyDescent="0.2">
      <c r="B34" s="9"/>
      <c r="C34" s="18" t="s">
        <v>40</v>
      </c>
      <c r="D34" s="14"/>
      <c r="E34" s="14"/>
      <c r="F34" s="15"/>
      <c r="G34" s="15">
        <v>0</v>
      </c>
      <c r="H34" s="16">
        <f t="shared" si="0"/>
        <v>282987.90000000002</v>
      </c>
    </row>
    <row r="35" spans="2:8" ht="13.5" thickBot="1" x14ac:dyDescent="0.25">
      <c r="B35" s="20"/>
      <c r="C35" s="21" t="s">
        <v>41</v>
      </c>
      <c r="D35" s="22"/>
      <c r="E35" s="22"/>
      <c r="F35" s="23">
        <f>+bankdetails_jan_dec_2016!D17+bankdetails_jan_dec_2016!D25</f>
        <v>5656.13</v>
      </c>
      <c r="G35" s="23"/>
      <c r="H35" s="24">
        <f t="shared" si="0"/>
        <v>288644.03000000003</v>
      </c>
    </row>
    <row r="36" spans="2:8" ht="15" x14ac:dyDescent="0.25">
      <c r="F36" s="25"/>
      <c r="G36" s="25"/>
      <c r="H36" s="25"/>
    </row>
    <row r="37" spans="2:8" ht="15" x14ac:dyDescent="0.25">
      <c r="F37" s="25"/>
      <c r="G37" s="25"/>
      <c r="H37" s="25"/>
    </row>
    <row r="38" spans="2:8" ht="15" x14ac:dyDescent="0.25">
      <c r="F38" s="25"/>
      <c r="G38" s="25"/>
      <c r="H38" s="25"/>
    </row>
    <row r="39" spans="2:8" ht="15" x14ac:dyDescent="0.25">
      <c r="F39" s="25"/>
      <c r="G39" s="25"/>
      <c r="H39" s="25"/>
    </row>
    <row r="40" spans="2:8" ht="15" x14ac:dyDescent="0.25">
      <c r="F40" s="25"/>
      <c r="G40" s="25"/>
      <c r="H40" s="25"/>
    </row>
    <row r="41" spans="2:8" ht="15" x14ac:dyDescent="0.25">
      <c r="F41" s="25"/>
      <c r="G41" s="25"/>
      <c r="H41" s="25"/>
    </row>
    <row r="42" spans="2:8" ht="15" x14ac:dyDescent="0.25">
      <c r="F42" s="25"/>
      <c r="G42" s="25"/>
      <c r="H42" s="25"/>
    </row>
    <row r="43" spans="2:8" ht="15" x14ac:dyDescent="0.25">
      <c r="F43" s="25"/>
      <c r="G43" s="25"/>
      <c r="H43" s="25"/>
    </row>
    <row r="44" spans="2:8" ht="15" x14ac:dyDescent="0.25">
      <c r="F44" s="25"/>
      <c r="G44" s="25"/>
      <c r="H44" s="25"/>
    </row>
    <row r="45" spans="2:8" ht="15" x14ac:dyDescent="0.25">
      <c r="F45" s="25"/>
      <c r="G45" s="25"/>
      <c r="H45" s="25"/>
    </row>
    <row r="46" spans="2:8" ht="15" x14ac:dyDescent="0.25">
      <c r="F46" s="25"/>
      <c r="G46" s="25"/>
      <c r="H46" s="25"/>
    </row>
    <row r="47" spans="2:8" ht="15" x14ac:dyDescent="0.25">
      <c r="F47" s="25"/>
      <c r="G47" s="25"/>
      <c r="H47" s="25"/>
    </row>
    <row r="48" spans="2:8" ht="15" x14ac:dyDescent="0.25">
      <c r="F48" s="25"/>
      <c r="G48" s="25"/>
      <c r="H48" s="25"/>
    </row>
    <row r="49" spans="6:8" ht="15" x14ac:dyDescent="0.25">
      <c r="F49" s="25"/>
      <c r="G49" s="25"/>
      <c r="H49" s="25"/>
    </row>
    <row r="50" spans="6:8" ht="15" x14ac:dyDescent="0.25">
      <c r="F50" s="25"/>
      <c r="G50" s="25"/>
      <c r="H50" s="25"/>
    </row>
    <row r="51" spans="6:8" ht="15" x14ac:dyDescent="0.25">
      <c r="F51" s="25"/>
      <c r="G51" s="25"/>
      <c r="H51" s="25"/>
    </row>
    <row r="52" spans="6:8" ht="15" x14ac:dyDescent="0.25">
      <c r="F52" s="25"/>
      <c r="G52" s="25"/>
      <c r="H52" s="25"/>
    </row>
    <row r="53" spans="6:8" ht="15" x14ac:dyDescent="0.25">
      <c r="F53" s="25"/>
      <c r="G53" s="25"/>
      <c r="H53" s="25"/>
    </row>
    <row r="54" spans="6:8" ht="15" x14ac:dyDescent="0.25">
      <c r="F54" s="25"/>
      <c r="G54" s="25"/>
      <c r="H54" s="25"/>
    </row>
    <row r="55" spans="6:8" ht="15" x14ac:dyDescent="0.25">
      <c r="F55" s="25"/>
      <c r="G55" s="25"/>
      <c r="H55" s="25"/>
    </row>
    <row r="56" spans="6:8" ht="15" x14ac:dyDescent="0.25">
      <c r="F56" s="25"/>
      <c r="G56" s="25"/>
      <c r="H56" s="25"/>
    </row>
    <row r="57" spans="6:8" ht="15" x14ac:dyDescent="0.25">
      <c r="F57" s="25"/>
      <c r="G57" s="25"/>
      <c r="H57" s="25"/>
    </row>
    <row r="58" spans="6:8" ht="15" x14ac:dyDescent="0.25">
      <c r="F58" s="25"/>
      <c r="G58" s="25"/>
      <c r="H58" s="25"/>
    </row>
    <row r="59" spans="6:8" ht="15" x14ac:dyDescent="0.25">
      <c r="F59" s="25"/>
      <c r="G59" s="25"/>
      <c r="H59" s="25"/>
    </row>
    <row r="60" spans="6:8" ht="15" x14ac:dyDescent="0.25">
      <c r="F60" s="25"/>
      <c r="G60" s="25"/>
      <c r="H60" s="25"/>
    </row>
    <row r="61" spans="6:8" ht="15" x14ac:dyDescent="0.25">
      <c r="F61" s="25"/>
      <c r="G61" s="25"/>
      <c r="H61" s="25"/>
    </row>
    <row r="62" spans="6:8" ht="15" x14ac:dyDescent="0.25">
      <c r="F62" s="25"/>
      <c r="G62" s="25"/>
      <c r="H62" s="25"/>
    </row>
    <row r="63" spans="6:8" ht="15" x14ac:dyDescent="0.25">
      <c r="F63" s="25"/>
      <c r="G63" s="25"/>
      <c r="H63" s="25"/>
    </row>
    <row r="64" spans="6:8" ht="15" x14ac:dyDescent="0.25">
      <c r="F64" s="25"/>
      <c r="G64" s="25"/>
      <c r="H64" s="25"/>
    </row>
    <row r="65" spans="6:8" ht="15" x14ac:dyDescent="0.25">
      <c r="F65" s="25"/>
      <c r="G65" s="25"/>
      <c r="H65" s="25"/>
    </row>
    <row r="66" spans="6:8" ht="15" x14ac:dyDescent="0.25">
      <c r="F66" s="25"/>
      <c r="G66" s="25"/>
      <c r="H66" s="25"/>
    </row>
    <row r="67" spans="6:8" ht="15" x14ac:dyDescent="0.25">
      <c r="F67" s="25"/>
      <c r="G67" s="25"/>
      <c r="H67" s="25"/>
    </row>
    <row r="68" spans="6:8" ht="15" x14ac:dyDescent="0.25">
      <c r="F68" s="25"/>
      <c r="G68" s="25"/>
      <c r="H68" s="25"/>
    </row>
    <row r="69" spans="6:8" ht="15" x14ac:dyDescent="0.25">
      <c r="F69" s="25"/>
      <c r="G69" s="25"/>
      <c r="H69" s="25"/>
    </row>
    <row r="70" spans="6:8" ht="15" x14ac:dyDescent="0.25">
      <c r="F70" s="25"/>
      <c r="G70" s="25"/>
      <c r="H70" s="25"/>
    </row>
    <row r="71" spans="6:8" ht="15" x14ac:dyDescent="0.25">
      <c r="F71" s="25"/>
      <c r="G71" s="25"/>
      <c r="H71" s="25"/>
    </row>
    <row r="72" spans="6:8" ht="15" x14ac:dyDescent="0.25">
      <c r="F72" s="25"/>
      <c r="G72" s="25"/>
      <c r="H72" s="25"/>
    </row>
    <row r="73" spans="6:8" ht="15" x14ac:dyDescent="0.25">
      <c r="F73" s="25"/>
      <c r="G73" s="25"/>
      <c r="H73" s="25"/>
    </row>
    <row r="74" spans="6:8" ht="15" x14ac:dyDescent="0.25">
      <c r="F74" s="25"/>
      <c r="G74" s="25"/>
      <c r="H74" s="25"/>
    </row>
    <row r="75" spans="6:8" ht="15" x14ac:dyDescent="0.25">
      <c r="F75" s="25"/>
      <c r="G75" s="25"/>
      <c r="H75" s="25"/>
    </row>
    <row r="76" spans="6:8" ht="15" x14ac:dyDescent="0.25">
      <c r="F76" s="25"/>
      <c r="G76" s="25"/>
      <c r="H76" s="25"/>
    </row>
    <row r="77" spans="6:8" ht="15" x14ac:dyDescent="0.25">
      <c r="F77" s="25"/>
      <c r="G77" s="25"/>
      <c r="H77" s="25"/>
    </row>
    <row r="78" spans="6:8" ht="15" x14ac:dyDescent="0.25">
      <c r="F78" s="25"/>
      <c r="G78" s="25"/>
      <c r="H78" s="25"/>
    </row>
    <row r="79" spans="6:8" ht="15" x14ac:dyDescent="0.25">
      <c r="F79" s="25"/>
      <c r="G79" s="25"/>
      <c r="H79" s="25"/>
    </row>
    <row r="80" spans="6:8" ht="15" x14ac:dyDescent="0.25">
      <c r="F80" s="25"/>
      <c r="G80" s="25"/>
      <c r="H80" s="25"/>
    </row>
    <row r="81" spans="6:8" ht="15" x14ac:dyDescent="0.25">
      <c r="F81" s="25"/>
      <c r="G81" s="25"/>
      <c r="H81" s="25"/>
    </row>
    <row r="82" spans="6:8" ht="15" x14ac:dyDescent="0.25">
      <c r="F82" s="25"/>
      <c r="G82" s="25"/>
      <c r="H82" s="25"/>
    </row>
    <row r="83" spans="6:8" ht="15" x14ac:dyDescent="0.25">
      <c r="F83" s="25"/>
      <c r="G83" s="25"/>
      <c r="H83" s="25"/>
    </row>
    <row r="84" spans="6:8" ht="15" x14ac:dyDescent="0.25">
      <c r="F84" s="25"/>
      <c r="G84" s="25"/>
      <c r="H84" s="25"/>
    </row>
    <row r="85" spans="6:8" ht="15" x14ac:dyDescent="0.25">
      <c r="F85" s="25"/>
      <c r="G85" s="25"/>
      <c r="H85" s="25"/>
    </row>
    <row r="86" spans="6:8" ht="15" x14ac:dyDescent="0.25">
      <c r="F86" s="25"/>
      <c r="G86" s="25"/>
      <c r="H86" s="25"/>
    </row>
    <row r="87" spans="6:8" ht="15" x14ac:dyDescent="0.25">
      <c r="F87" s="25"/>
      <c r="G87" s="25"/>
      <c r="H87" s="25"/>
    </row>
    <row r="88" spans="6:8" ht="15" x14ac:dyDescent="0.25">
      <c r="F88" s="25"/>
      <c r="G88" s="25"/>
      <c r="H88" s="25"/>
    </row>
    <row r="89" spans="6:8" ht="15" x14ac:dyDescent="0.25">
      <c r="F89" s="25"/>
      <c r="G89" s="25"/>
      <c r="H89" s="25"/>
    </row>
    <row r="90" spans="6:8" ht="15" x14ac:dyDescent="0.25">
      <c r="F90" s="25"/>
      <c r="G90" s="25"/>
      <c r="H90" s="25"/>
    </row>
    <row r="91" spans="6:8" ht="15" x14ac:dyDescent="0.25">
      <c r="F91" s="25"/>
      <c r="G91" s="25"/>
      <c r="H91" s="25"/>
    </row>
    <row r="92" spans="6:8" ht="15" x14ac:dyDescent="0.25">
      <c r="F92" s="25"/>
      <c r="G92" s="25"/>
      <c r="H92" s="25"/>
    </row>
    <row r="93" spans="6:8" ht="15" x14ac:dyDescent="0.25">
      <c r="F93" s="25"/>
      <c r="G93" s="25"/>
      <c r="H93" s="25"/>
    </row>
    <row r="94" spans="6:8" ht="15" x14ac:dyDescent="0.25">
      <c r="F94" s="25"/>
      <c r="G94" s="25"/>
      <c r="H94" s="25"/>
    </row>
    <row r="95" spans="6:8" ht="15" x14ac:dyDescent="0.25">
      <c r="F95" s="25"/>
      <c r="G95" s="25"/>
      <c r="H95" s="25"/>
    </row>
    <row r="96" spans="6:8" ht="15" x14ac:dyDescent="0.25">
      <c r="F96" s="25"/>
      <c r="G96" s="25"/>
      <c r="H96" s="25"/>
    </row>
    <row r="97" spans="6:8" ht="15" x14ac:dyDescent="0.25">
      <c r="F97" s="25"/>
      <c r="G97" s="25"/>
      <c r="H97" s="25"/>
    </row>
    <row r="98" spans="6:8" ht="15" x14ac:dyDescent="0.25">
      <c r="F98" s="25"/>
      <c r="G98" s="25"/>
      <c r="H98" s="25"/>
    </row>
    <row r="99" spans="6:8" ht="15" x14ac:dyDescent="0.25">
      <c r="F99" s="25"/>
      <c r="G99" s="25"/>
      <c r="H99" s="25"/>
    </row>
    <row r="100" spans="6:8" ht="15" x14ac:dyDescent="0.25">
      <c r="F100" s="25"/>
      <c r="G100" s="25"/>
      <c r="H100" s="25"/>
    </row>
    <row r="101" spans="6:8" ht="15" x14ac:dyDescent="0.25">
      <c r="F101" s="25"/>
      <c r="G101" s="25"/>
      <c r="H101" s="25"/>
    </row>
    <row r="102" spans="6:8" ht="15" x14ac:dyDescent="0.25">
      <c r="F102" s="25"/>
      <c r="G102" s="25"/>
      <c r="H102" s="25"/>
    </row>
    <row r="103" spans="6:8" ht="15" x14ac:dyDescent="0.25">
      <c r="F103" s="25"/>
      <c r="G103" s="25"/>
      <c r="H103" s="25"/>
    </row>
    <row r="104" spans="6:8" ht="15" x14ac:dyDescent="0.25">
      <c r="F104" s="25"/>
      <c r="G104" s="25"/>
      <c r="H104" s="25"/>
    </row>
    <row r="105" spans="6:8" ht="15" x14ac:dyDescent="0.25">
      <c r="F105" s="25"/>
      <c r="G105" s="25"/>
      <c r="H105" s="25"/>
    </row>
    <row r="106" spans="6:8" ht="15" x14ac:dyDescent="0.25">
      <c r="F106" s="25"/>
      <c r="G106" s="25"/>
      <c r="H106" s="25"/>
    </row>
    <row r="107" spans="6:8" ht="15" x14ac:dyDescent="0.25">
      <c r="F107" s="25"/>
      <c r="G107" s="25"/>
      <c r="H107" s="25"/>
    </row>
    <row r="108" spans="6:8" ht="15" x14ac:dyDescent="0.25">
      <c r="F108" s="25"/>
      <c r="G108" s="25"/>
      <c r="H108" s="25"/>
    </row>
    <row r="109" spans="6:8" ht="15" x14ac:dyDescent="0.25">
      <c r="F109" s="25"/>
      <c r="G109" s="25"/>
      <c r="H109" s="25"/>
    </row>
    <row r="110" spans="6:8" ht="15" x14ac:dyDescent="0.25">
      <c r="F110" s="25"/>
      <c r="G110" s="25"/>
      <c r="H110" s="25"/>
    </row>
    <row r="111" spans="6:8" ht="15" x14ac:dyDescent="0.25">
      <c r="F111" s="25"/>
      <c r="G111" s="25"/>
      <c r="H111" s="25"/>
    </row>
    <row r="112" spans="6:8" ht="15" x14ac:dyDescent="0.25">
      <c r="F112" s="25"/>
      <c r="G112" s="25"/>
      <c r="H112" s="25"/>
    </row>
    <row r="113" spans="6:8" ht="15" x14ac:dyDescent="0.25">
      <c r="F113" s="25"/>
      <c r="G113" s="25"/>
      <c r="H113" s="25"/>
    </row>
    <row r="114" spans="6:8" ht="15" x14ac:dyDescent="0.25">
      <c r="F114" s="25"/>
      <c r="G114" s="25"/>
      <c r="H114" s="25"/>
    </row>
    <row r="115" spans="6:8" ht="15" x14ac:dyDescent="0.25">
      <c r="F115" s="25"/>
      <c r="G115" s="25"/>
      <c r="H115" s="25"/>
    </row>
    <row r="116" spans="6:8" ht="15" x14ac:dyDescent="0.25">
      <c r="F116" s="25"/>
      <c r="G116" s="25"/>
      <c r="H116" s="25"/>
    </row>
    <row r="117" spans="6:8" ht="15" x14ac:dyDescent="0.25">
      <c r="F117" s="25"/>
      <c r="G117" s="25"/>
      <c r="H117" s="25"/>
    </row>
    <row r="118" spans="6:8" ht="15" x14ac:dyDescent="0.25">
      <c r="F118" s="25"/>
      <c r="G118" s="25"/>
      <c r="H118" s="25"/>
    </row>
    <row r="119" spans="6:8" ht="15" x14ac:dyDescent="0.25">
      <c r="F119" s="25"/>
      <c r="G119" s="25"/>
      <c r="H119" s="25"/>
    </row>
    <row r="120" spans="6:8" ht="15" x14ac:dyDescent="0.25">
      <c r="F120" s="25"/>
      <c r="G120" s="25"/>
      <c r="H120" s="25"/>
    </row>
    <row r="121" spans="6:8" ht="15" x14ac:dyDescent="0.25">
      <c r="F121" s="25"/>
      <c r="G121" s="25"/>
      <c r="H121" s="25"/>
    </row>
    <row r="122" spans="6:8" ht="15" x14ac:dyDescent="0.25">
      <c r="F122" s="25"/>
      <c r="G122" s="25"/>
      <c r="H122" s="25"/>
    </row>
    <row r="123" spans="6:8" ht="15" x14ac:dyDescent="0.25">
      <c r="F123" s="25"/>
      <c r="G123" s="25"/>
      <c r="H123" s="25"/>
    </row>
    <row r="124" spans="6:8" ht="15" x14ac:dyDescent="0.25">
      <c r="F124" s="25"/>
      <c r="G124" s="25"/>
      <c r="H124" s="25"/>
    </row>
    <row r="125" spans="6:8" ht="15" x14ac:dyDescent="0.25">
      <c r="F125" s="25"/>
      <c r="G125" s="25"/>
      <c r="H125" s="25"/>
    </row>
    <row r="126" spans="6:8" ht="15" x14ac:dyDescent="0.25">
      <c r="F126" s="25"/>
      <c r="G126" s="25"/>
      <c r="H126" s="25"/>
    </row>
    <row r="127" spans="6:8" ht="15" x14ac:dyDescent="0.25">
      <c r="F127" s="25"/>
      <c r="G127" s="25"/>
      <c r="H127" s="25"/>
    </row>
    <row r="128" spans="6:8" ht="15" x14ac:dyDescent="0.25">
      <c r="F128" s="25"/>
      <c r="G128" s="25"/>
      <c r="H128" s="25"/>
    </row>
    <row r="129" spans="6:8" ht="15" x14ac:dyDescent="0.25">
      <c r="F129" s="25"/>
      <c r="G129" s="25"/>
      <c r="H129" s="25"/>
    </row>
    <row r="130" spans="6:8" ht="15" x14ac:dyDescent="0.25">
      <c r="F130" s="25"/>
      <c r="G130" s="25"/>
      <c r="H130" s="25"/>
    </row>
    <row r="131" spans="6:8" ht="15" x14ac:dyDescent="0.25">
      <c r="F131" s="25"/>
      <c r="G131" s="25"/>
      <c r="H131" s="25"/>
    </row>
    <row r="132" spans="6:8" ht="15" x14ac:dyDescent="0.25">
      <c r="F132" s="25"/>
      <c r="G132" s="25"/>
      <c r="H132" s="25"/>
    </row>
    <row r="133" spans="6:8" ht="15" x14ac:dyDescent="0.25">
      <c r="F133" s="25"/>
      <c r="G133" s="25"/>
      <c r="H133" s="25"/>
    </row>
    <row r="134" spans="6:8" ht="15" x14ac:dyDescent="0.25">
      <c r="F134" s="25"/>
      <c r="G134" s="25"/>
      <c r="H134" s="25"/>
    </row>
    <row r="135" spans="6:8" ht="15" x14ac:dyDescent="0.25">
      <c r="F135" s="25"/>
      <c r="G135" s="25"/>
      <c r="H135" s="25"/>
    </row>
    <row r="136" spans="6:8" ht="15" x14ac:dyDescent="0.25">
      <c r="F136" s="25"/>
      <c r="G136" s="25"/>
      <c r="H136" s="25"/>
    </row>
    <row r="137" spans="6:8" ht="15" x14ac:dyDescent="0.25">
      <c r="F137" s="25"/>
      <c r="G137" s="25"/>
      <c r="H137" s="25"/>
    </row>
    <row r="138" spans="6:8" ht="15" x14ac:dyDescent="0.25">
      <c r="F138" s="25"/>
      <c r="G138" s="25"/>
      <c r="H138" s="25"/>
    </row>
    <row r="139" spans="6:8" ht="15" x14ac:dyDescent="0.25">
      <c r="F139" s="25"/>
      <c r="G139" s="25"/>
      <c r="H139" s="25"/>
    </row>
    <row r="140" spans="6:8" ht="15" x14ac:dyDescent="0.25">
      <c r="F140" s="25"/>
      <c r="G140" s="25"/>
      <c r="H140" s="25"/>
    </row>
    <row r="141" spans="6:8" ht="15" x14ac:dyDescent="0.25">
      <c r="F141" s="25"/>
      <c r="G141" s="25"/>
      <c r="H141" s="25"/>
    </row>
    <row r="142" spans="6:8" ht="15" x14ac:dyDescent="0.25">
      <c r="F142" s="25"/>
      <c r="G142" s="25"/>
      <c r="H142" s="25"/>
    </row>
    <row r="143" spans="6:8" ht="15" x14ac:dyDescent="0.25">
      <c r="F143" s="25"/>
      <c r="G143" s="25"/>
      <c r="H143" s="25"/>
    </row>
    <row r="144" spans="6:8" ht="15" x14ac:dyDescent="0.25">
      <c r="F144" s="25"/>
      <c r="G144" s="25"/>
      <c r="H144" s="25"/>
    </row>
    <row r="145" spans="6:8" ht="15" x14ac:dyDescent="0.25">
      <c r="F145" s="25"/>
      <c r="G145" s="25"/>
      <c r="H145" s="25"/>
    </row>
    <row r="146" spans="6:8" ht="15" x14ac:dyDescent="0.25">
      <c r="F146" s="25"/>
      <c r="G146" s="25"/>
      <c r="H146" s="25"/>
    </row>
  </sheetData>
  <mergeCells count="1">
    <mergeCell ref="B4:H4"/>
  </mergeCell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Changes in Position</vt:lpstr>
      <vt:lpstr>Income Statement</vt:lpstr>
      <vt:lpstr>Statement of Changes in Equity</vt:lpstr>
      <vt:lpstr>Statement of Cash Flow</vt:lpstr>
      <vt:lpstr>Schedule 1</vt:lpstr>
      <vt:lpstr>Notes1</vt:lpstr>
      <vt:lpstr>Notes</vt:lpstr>
      <vt:lpstr>Journals</vt:lpstr>
      <vt:lpstr>Account</vt:lpstr>
      <vt:lpstr>bankdetails_jan_dec_2016</vt:lpstr>
      <vt:lpstr>Account!Print_Area</vt:lpstr>
      <vt:lpstr>bankdetails_jan_dec_2016!Print_Area</vt:lpstr>
      <vt:lpstr>'Changes in Position'!Print_Area</vt:lpstr>
      <vt:lpstr>'Income Statement'!Print_Area</vt:lpstr>
      <vt:lpstr>Journals!Print_Area</vt:lpstr>
      <vt:lpstr>Notes!Print_Area</vt:lpstr>
      <vt:lpstr>Notes1!Print_Area</vt:lpstr>
      <vt:lpstr>'Schedule 1'!Print_Area</vt:lpstr>
      <vt:lpstr>'Statement of Cash Flow'!Print_Area</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Mehir Dutta</dc:creator>
  <cp:lastModifiedBy>Windows User</cp:lastModifiedBy>
  <cp:lastPrinted>2017-12-18T11:50:39Z</cp:lastPrinted>
  <dcterms:created xsi:type="dcterms:W3CDTF">2017-12-17T05:27:25Z</dcterms:created>
  <dcterms:modified xsi:type="dcterms:W3CDTF">2017-12-18T12:08:14Z</dcterms:modified>
</cp:coreProperties>
</file>