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S\Committees\IMC\2018\Feb 2018\preread\"/>
    </mc:Choice>
  </mc:AlternateContent>
  <bookViews>
    <workbookView xWindow="0" yWindow="0" windowWidth="20490" windowHeight="762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6" i="1"/>
  <c r="G73" i="1"/>
  <c r="G70" i="1"/>
  <c r="G66" i="1"/>
  <c r="G67" i="1"/>
  <c r="G65" i="1"/>
  <c r="G61" i="1"/>
  <c r="G60" i="1"/>
  <c r="G55" i="1"/>
  <c r="G56" i="1"/>
  <c r="G54" i="1"/>
  <c r="G50" i="1"/>
  <c r="G51" i="1"/>
  <c r="G49" i="1"/>
  <c r="G39" i="1"/>
  <c r="G42" i="1"/>
  <c r="G38" i="1"/>
  <c r="G35" i="1"/>
  <c r="G32" i="1"/>
  <c r="G33" i="1"/>
  <c r="G34" i="1"/>
  <c r="G31" i="1"/>
  <c r="G30" i="1"/>
  <c r="G21" i="1"/>
  <c r="G22" i="1"/>
  <c r="G23" i="1"/>
  <c r="G20" i="1"/>
  <c r="G17" i="1"/>
  <c r="G16" i="1"/>
  <c r="G13" i="1"/>
  <c r="G8" i="1"/>
  <c r="G7" i="1"/>
  <c r="F35" i="1"/>
  <c r="F24" i="1"/>
  <c r="F80" i="1" l="1"/>
  <c r="F61" i="1"/>
  <c r="F57" i="1"/>
  <c r="F43" i="1"/>
  <c r="F39" i="1"/>
  <c r="F44" i="1" s="1"/>
  <c r="F9" i="1"/>
  <c r="F81" i="1" l="1"/>
  <c r="F26" i="1"/>
  <c r="F83" i="1"/>
  <c r="E80" i="1"/>
  <c r="G80" i="1" s="1"/>
  <c r="C80" i="1"/>
  <c r="E61" i="1"/>
  <c r="C61" i="1"/>
  <c r="E57" i="1"/>
  <c r="G57" i="1" s="1"/>
  <c r="C57" i="1"/>
  <c r="C81" i="1" s="1"/>
  <c r="E43" i="1"/>
  <c r="G43" i="1" s="1"/>
  <c r="C43" i="1"/>
  <c r="E39" i="1"/>
  <c r="C39" i="1"/>
  <c r="E35" i="1"/>
  <c r="C35" i="1"/>
  <c r="C44" i="1" s="1"/>
  <c r="C83" i="1" s="1"/>
  <c r="E24" i="1"/>
  <c r="G24" i="1" s="1"/>
  <c r="C24" i="1"/>
  <c r="E9" i="1"/>
  <c r="G9" i="1" s="1"/>
  <c r="G26" i="1" s="1"/>
  <c r="C9" i="1"/>
  <c r="C26" i="1" s="1"/>
  <c r="E81" i="1" l="1"/>
  <c r="G81" i="1" s="1"/>
  <c r="E44" i="1"/>
  <c r="G44" i="1" s="1"/>
  <c r="E26" i="1"/>
  <c r="E83" i="1" l="1"/>
  <c r="G83" i="1" s="1"/>
</calcChain>
</file>

<file path=xl/sharedStrings.xml><?xml version="1.0" encoding="utf-8"?>
<sst xmlns="http://schemas.openxmlformats.org/spreadsheetml/2006/main" count="70" uniqueCount="67">
  <si>
    <t>The Chartered Institute of Logistics &amp; Transport</t>
  </si>
  <si>
    <t xml:space="preserve">Management Accounts - VAT Included </t>
  </si>
  <si>
    <t>Budget 2018</t>
  </si>
  <si>
    <t>Budget
2017</t>
  </si>
  <si>
    <t>Forecast
7+5</t>
  </si>
  <si>
    <t>Budget
2018</t>
  </si>
  <si>
    <t>Education Income</t>
  </si>
  <si>
    <t>Education &amp; Qualifications</t>
  </si>
  <si>
    <t>Accreditation Income</t>
  </si>
  <si>
    <t>Total Education Income</t>
  </si>
  <si>
    <t>Education Cost</t>
  </si>
  <si>
    <t>Moderation Fee</t>
  </si>
  <si>
    <t>Moderation, Exam Fees and Material</t>
  </si>
  <si>
    <t>Accreditation and examination</t>
  </si>
  <si>
    <t>Accreditation Costs</t>
  </si>
  <si>
    <t>UK Licence Fee</t>
  </si>
  <si>
    <t>Development</t>
  </si>
  <si>
    <t>Professional Development Co-ordinator Fee</t>
  </si>
  <si>
    <t>Professional Development Co-ordinator Expenses</t>
  </si>
  <si>
    <t>Education Development &amp; Marketing</t>
  </si>
  <si>
    <t>Total Education Cost</t>
  </si>
  <si>
    <t>Education Margin</t>
  </si>
  <si>
    <t>Subscription and other income</t>
  </si>
  <si>
    <t>Subscription and fees</t>
  </si>
  <si>
    <t>Annual Fees - Prior Years</t>
  </si>
  <si>
    <t>Total C/Y Annual Fees</t>
  </si>
  <si>
    <t xml:space="preserve">          Territory Annual Fees</t>
  </si>
  <si>
    <t xml:space="preserve">          Branches Annual Fees</t>
  </si>
  <si>
    <t>Membership Assessment</t>
  </si>
  <si>
    <t>Total Subscription and fees</t>
  </si>
  <si>
    <t>Annual Convention</t>
  </si>
  <si>
    <t>Convention Income 2015</t>
  </si>
  <si>
    <t>Total Annual Convention</t>
  </si>
  <si>
    <t>Dividends and short term interest</t>
  </si>
  <si>
    <t>Dividends/Interest</t>
  </si>
  <si>
    <t>Total Dividends and short term interest</t>
  </si>
  <si>
    <t>Income Total</t>
  </si>
  <si>
    <t>Expenditure</t>
  </si>
  <si>
    <t>Membership and fees</t>
  </si>
  <si>
    <t>Secretariat and member</t>
  </si>
  <si>
    <t>Secretary General Fee</t>
  </si>
  <si>
    <t>Secretary General Expenses</t>
  </si>
  <si>
    <t>President's Expenses</t>
  </si>
  <si>
    <t>Presidential and VP activity</t>
  </si>
  <si>
    <t>Vice President Development Projects</t>
  </si>
  <si>
    <t xml:space="preserve">Membership Admin Costs </t>
  </si>
  <si>
    <t>Services HK</t>
  </si>
  <si>
    <t>Total Membership and fees</t>
  </si>
  <si>
    <t>Annual Conference</t>
  </si>
  <si>
    <t>Governance</t>
  </si>
  <si>
    <t>Comunications and website</t>
  </si>
  <si>
    <t>Committee Costs</t>
  </si>
  <si>
    <t>Website &amp; Communications</t>
  </si>
  <si>
    <t>Sundry Administration Costs</t>
  </si>
  <si>
    <t>Audit</t>
  </si>
  <si>
    <t>Audit, Legal &amp; Professional (inc Investment fees)</t>
  </si>
  <si>
    <t>Secretarial</t>
  </si>
  <si>
    <t>Finance, governance and marketing support</t>
  </si>
  <si>
    <t>Services UK</t>
  </si>
  <si>
    <t>Governance support to territories and branches</t>
  </si>
  <si>
    <t xml:space="preserve">Territory &amp; Branch Governance </t>
  </si>
  <si>
    <t>Total Governance</t>
  </si>
  <si>
    <t>Total expenditure</t>
  </si>
  <si>
    <t>Surplus/(Deficit) for the period</t>
  </si>
  <si>
    <t>Services - Ireland &amp; UK</t>
  </si>
  <si>
    <t>Actual
2017</t>
  </si>
  <si>
    <t>Variance Actual to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</si>
</sst>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£&quot;#,##0;[Red]\(&quot;£&quot;#,##0\)"/>
    <numFmt numFmtId="165" formatCode="mmmm\ yyyy"/>
    <numFmt numFmtId="166" formatCode="#,##0.00;[Red]\(#,##0.00\)"/>
    <numFmt numFmtId="167" formatCode="\ #,##0_);\(#,##0\);\ &quot;-&quot;_);_-@_-"/>
    <numFmt numFmtId="168" formatCode="\ #,##0_);\(#,##0\);\ &quot;&quot;_)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i/>
      <sz val="9"/>
      <name val="Calibri Light"/>
      <family val="2"/>
    </font>
    <font>
      <sz val="10"/>
      <color rgb="FFEEE8D5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165" fontId="2" fillId="2" borderId="0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2" fillId="4" borderId="2" xfId="0" applyFont="1" applyFill="1" applyBorder="1"/>
    <xf numFmtId="164" fontId="4" fillId="4" borderId="5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164" fontId="4" fillId="5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4" borderId="4" xfId="0" applyFont="1" applyFill="1" applyBorder="1"/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7" fontId="6" fillId="2" borderId="12" xfId="0" applyNumberFormat="1" applyFont="1" applyFill="1" applyBorder="1"/>
    <xf numFmtId="164" fontId="4" fillId="2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164" fontId="4" fillId="5" borderId="8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/>
    <xf numFmtId="164" fontId="2" fillId="6" borderId="17" xfId="0" applyNumberFormat="1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/>
    <xf numFmtId="164" fontId="2" fillId="2" borderId="1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7" fontId="6" fillId="7" borderId="12" xfId="0" applyNumberFormat="1" applyFont="1" applyFill="1" applyBorder="1"/>
    <xf numFmtId="164" fontId="4" fillId="3" borderId="13" xfId="0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0" fontId="4" fillId="2" borderId="7" xfId="0" applyNumberFormat="1" applyFont="1" applyFill="1" applyBorder="1"/>
    <xf numFmtId="0" fontId="7" fillId="2" borderId="7" xfId="0" applyFont="1" applyFill="1" applyBorder="1"/>
    <xf numFmtId="164" fontId="4" fillId="4" borderId="8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13" xfId="0" applyFont="1" applyFill="1" applyBorder="1"/>
    <xf numFmtId="164" fontId="4" fillId="0" borderId="18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164" fontId="4" fillId="4" borderId="5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0" fontId="5" fillId="4" borderId="7" xfId="0" applyFont="1" applyFill="1" applyBorder="1"/>
    <xf numFmtId="164" fontId="4" fillId="4" borderId="19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7" fontId="2" fillId="6" borderId="21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4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abSelected="1" topLeftCell="A4" workbookViewId="0">
      <selection activeCell="F42" sqref="F42"/>
    </sheetView>
  </sheetViews>
  <sheetFormatPr defaultRowHeight="15" x14ac:dyDescent="0.25"/>
  <cols>
    <col min="2" max="2" width="38" customWidth="1"/>
    <col min="3" max="3" width="13.42578125" customWidth="1"/>
    <col min="4" max="4" width="13.85546875" customWidth="1"/>
    <col min="5" max="7" width="14.140625" customWidth="1"/>
  </cols>
  <sheetData>
    <row r="1" spans="2:7" x14ac:dyDescent="0.25">
      <c r="B1" s="1" t="s">
        <v>0</v>
      </c>
      <c r="C1" s="2"/>
      <c r="D1" s="3"/>
      <c r="E1" s="3"/>
      <c r="F1" s="3"/>
      <c r="G1" s="3"/>
    </row>
    <row r="2" spans="2:7" x14ac:dyDescent="0.25">
      <c r="B2" s="4" t="s">
        <v>1</v>
      </c>
      <c r="C2" s="2"/>
      <c r="D2" s="3"/>
      <c r="E2" s="3"/>
      <c r="F2" s="3"/>
      <c r="G2" s="3"/>
    </row>
    <row r="3" spans="2:7" ht="15.75" thickBot="1" x14ac:dyDescent="0.3">
      <c r="B3" s="5" t="s">
        <v>2</v>
      </c>
      <c r="C3" s="2"/>
      <c r="D3" s="6"/>
      <c r="E3" s="6"/>
      <c r="F3" s="6"/>
      <c r="G3" s="6"/>
    </row>
    <row r="4" spans="2:7" x14ac:dyDescent="0.25">
      <c r="B4" s="1"/>
      <c r="C4" s="69" t="s">
        <v>3</v>
      </c>
      <c r="D4" s="69" t="s">
        <v>4</v>
      </c>
      <c r="E4" s="69" t="s">
        <v>5</v>
      </c>
      <c r="F4" s="69" t="s">
        <v>65</v>
      </c>
      <c r="G4" s="69" t="s">
        <v>66</v>
      </c>
    </row>
    <row r="5" spans="2:7" ht="15.75" thickBot="1" x14ac:dyDescent="0.3">
      <c r="B5" s="7"/>
      <c r="C5" s="70"/>
      <c r="D5" s="70"/>
      <c r="E5" s="70"/>
      <c r="F5" s="70"/>
      <c r="G5" s="70"/>
    </row>
    <row r="6" spans="2:7" x14ac:dyDescent="0.25">
      <c r="B6" s="8" t="s">
        <v>6</v>
      </c>
      <c r="C6" s="9"/>
      <c r="D6" s="10"/>
      <c r="E6" s="10"/>
      <c r="F6" s="10"/>
      <c r="G6" s="10"/>
    </row>
    <row r="7" spans="2:7" x14ac:dyDescent="0.25">
      <c r="B7" s="11" t="s">
        <v>7</v>
      </c>
      <c r="C7" s="12">
        <v>350000</v>
      </c>
      <c r="D7" s="13">
        <v>360000.41000000003</v>
      </c>
      <c r="E7" s="13">
        <v>425000</v>
      </c>
      <c r="F7" s="13">
        <v>354962.01</v>
      </c>
      <c r="G7" s="13">
        <f>F7-E7</f>
        <v>-70037.989999999991</v>
      </c>
    </row>
    <row r="8" spans="2:7" x14ac:dyDescent="0.25">
      <c r="B8" s="11" t="s">
        <v>8</v>
      </c>
      <c r="C8" s="14">
        <v>0</v>
      </c>
      <c r="D8" s="15">
        <v>0</v>
      </c>
      <c r="E8" s="15"/>
      <c r="F8" s="15">
        <v>13408</v>
      </c>
      <c r="G8" s="15">
        <f>F8-E8</f>
        <v>13408</v>
      </c>
    </row>
    <row r="9" spans="2:7" ht="15.75" thickBot="1" x14ac:dyDescent="0.3">
      <c r="B9" s="16" t="s">
        <v>9</v>
      </c>
      <c r="C9" s="17">
        <f>SUM(C7:C8)</f>
        <v>350000</v>
      </c>
      <c r="D9" s="18">
        <v>360000.41000000003</v>
      </c>
      <c r="E9" s="18">
        <f>SUM(E7:E8)</f>
        <v>425000</v>
      </c>
      <c r="F9" s="18">
        <f>SUM(F7:F8)</f>
        <v>368370.01</v>
      </c>
      <c r="G9" s="18">
        <f>F9-E9</f>
        <v>-56629.989999999991</v>
      </c>
    </row>
    <row r="10" spans="2:7" ht="20.25" thickBot="1" x14ac:dyDescent="0.35">
      <c r="B10" s="19"/>
      <c r="C10" s="20"/>
      <c r="D10" s="21"/>
      <c r="E10" s="21"/>
      <c r="F10" s="21"/>
      <c r="G10" s="21"/>
    </row>
    <row r="11" spans="2:7" x14ac:dyDescent="0.25">
      <c r="B11" s="8" t="s">
        <v>10</v>
      </c>
      <c r="C11" s="9"/>
      <c r="D11" s="22"/>
      <c r="E11" s="22"/>
      <c r="F11" s="22"/>
      <c r="G11" s="22"/>
    </row>
    <row r="12" spans="2:7" x14ac:dyDescent="0.25">
      <c r="B12" s="23" t="s">
        <v>11</v>
      </c>
      <c r="C12" s="24"/>
      <c r="D12" s="25"/>
      <c r="E12" s="25"/>
      <c r="F12" s="25"/>
      <c r="G12" s="25"/>
    </row>
    <row r="13" spans="2:7" x14ac:dyDescent="0.25">
      <c r="B13" s="11" t="s">
        <v>12</v>
      </c>
      <c r="C13" s="12">
        <v>-70000</v>
      </c>
      <c r="D13" s="13">
        <v>-69999.66</v>
      </c>
      <c r="E13" s="13">
        <v>-80000</v>
      </c>
      <c r="F13" s="13">
        <v>-64947.979999999996</v>
      </c>
      <c r="G13" s="13">
        <f>F13-E13</f>
        <v>15052.020000000004</v>
      </c>
    </row>
    <row r="14" spans="2:7" x14ac:dyDescent="0.25">
      <c r="B14" s="23"/>
      <c r="C14" s="24"/>
      <c r="D14" s="25"/>
      <c r="E14" s="25"/>
      <c r="F14" s="25"/>
      <c r="G14" s="25"/>
    </row>
    <row r="15" spans="2:7" x14ac:dyDescent="0.25">
      <c r="B15" s="23" t="s">
        <v>13</v>
      </c>
      <c r="C15" s="24"/>
      <c r="D15" s="25"/>
      <c r="E15" s="25"/>
      <c r="F15" s="25"/>
      <c r="G15" s="25"/>
    </row>
    <row r="16" spans="2:7" x14ac:dyDescent="0.25">
      <c r="B16" s="11" t="s">
        <v>14</v>
      </c>
      <c r="C16" s="12">
        <v>-5000</v>
      </c>
      <c r="D16" s="13">
        <v>-14999.600000000002</v>
      </c>
      <c r="E16" s="13">
        <v>-15000</v>
      </c>
      <c r="F16" s="13">
        <v>-17092.650000000001</v>
      </c>
      <c r="G16" s="13">
        <f>F16-E16</f>
        <v>-2092.6500000000015</v>
      </c>
    </row>
    <row r="17" spans="2:7" x14ac:dyDescent="0.25">
      <c r="B17" s="11" t="s">
        <v>15</v>
      </c>
      <c r="C17" s="12">
        <v>-50000</v>
      </c>
      <c r="D17" s="13">
        <v>-50000</v>
      </c>
      <c r="E17" s="13">
        <v>-50000</v>
      </c>
      <c r="F17" s="13">
        <v>-69022</v>
      </c>
      <c r="G17" s="13">
        <f>F17-E17</f>
        <v>-19022</v>
      </c>
    </row>
    <row r="18" spans="2:7" x14ac:dyDescent="0.25">
      <c r="B18" s="23"/>
      <c r="C18" s="24"/>
      <c r="D18" s="25"/>
      <c r="E18" s="25"/>
      <c r="F18" s="25"/>
      <c r="G18" s="25"/>
    </row>
    <row r="19" spans="2:7" x14ac:dyDescent="0.25">
      <c r="B19" s="23" t="s">
        <v>16</v>
      </c>
      <c r="C19" s="24"/>
      <c r="D19" s="25"/>
      <c r="E19" s="25"/>
      <c r="F19" s="25"/>
      <c r="G19" s="25"/>
    </row>
    <row r="20" spans="2:7" x14ac:dyDescent="0.25">
      <c r="B20" s="11" t="s">
        <v>17</v>
      </c>
      <c r="C20" s="12">
        <v>-65000</v>
      </c>
      <c r="D20" s="13">
        <v>-64999.5</v>
      </c>
      <c r="E20" s="13">
        <v>-78000</v>
      </c>
      <c r="F20" s="13">
        <v>-68656</v>
      </c>
      <c r="G20" s="13">
        <f>F20-E20</f>
        <v>9344</v>
      </c>
    </row>
    <row r="21" spans="2:7" x14ac:dyDescent="0.25">
      <c r="B21" s="11" t="s">
        <v>18</v>
      </c>
      <c r="C21" s="12">
        <v>-12000</v>
      </c>
      <c r="D21" s="13">
        <v>-12000.16</v>
      </c>
      <c r="E21" s="13">
        <v>-12000</v>
      </c>
      <c r="F21" s="13">
        <v>-9006.66</v>
      </c>
      <c r="G21" s="13">
        <f t="shared" ref="G21:G23" si="0">F21-E21</f>
        <v>2993.34</v>
      </c>
    </row>
    <row r="22" spans="2:7" x14ac:dyDescent="0.25">
      <c r="B22" s="11" t="s">
        <v>19</v>
      </c>
      <c r="C22" s="12">
        <v>-22000</v>
      </c>
      <c r="D22" s="13">
        <v>-21999.629999999997</v>
      </c>
      <c r="E22" s="13">
        <v>-30000</v>
      </c>
      <c r="F22" s="13">
        <v>-23136.34</v>
      </c>
      <c r="G22" s="13">
        <f t="shared" si="0"/>
        <v>6863.66</v>
      </c>
    </row>
    <row r="23" spans="2:7" x14ac:dyDescent="0.25">
      <c r="B23" s="11" t="s">
        <v>64</v>
      </c>
      <c r="C23" s="12">
        <v>-27500</v>
      </c>
      <c r="D23" s="13">
        <v>-27499.666666666664</v>
      </c>
      <c r="E23" s="13">
        <v>-32500</v>
      </c>
      <c r="F23" s="13">
        <v>-25670.13</v>
      </c>
      <c r="G23" s="13">
        <f t="shared" si="0"/>
        <v>6829.869999999999</v>
      </c>
    </row>
    <row r="24" spans="2:7" ht="15.75" thickBot="1" x14ac:dyDescent="0.3">
      <c r="B24" s="16" t="s">
        <v>20</v>
      </c>
      <c r="C24" s="26">
        <f>SUM(C13:C23)</f>
        <v>-251500</v>
      </c>
      <c r="D24" s="27">
        <v>-261498.21666666667</v>
      </c>
      <c r="E24" s="27">
        <f>SUM(E13:E23)</f>
        <v>-297500</v>
      </c>
      <c r="F24" s="27">
        <f>SUM(F13:F23)</f>
        <v>-277531.76</v>
      </c>
      <c r="G24" s="27">
        <f>F24-E24</f>
        <v>19968.239999999991</v>
      </c>
    </row>
    <row r="25" spans="2:7" ht="20.25" thickBot="1" x14ac:dyDescent="0.35">
      <c r="B25" s="19"/>
      <c r="C25" s="28"/>
      <c r="D25" s="29"/>
      <c r="E25" s="29"/>
      <c r="F25" s="29"/>
      <c r="G25" s="29"/>
    </row>
    <row r="26" spans="2:7" ht="15.75" thickBot="1" x14ac:dyDescent="0.3">
      <c r="B26" s="30" t="s">
        <v>21</v>
      </c>
      <c r="C26" s="31">
        <f>C9+C24</f>
        <v>98500</v>
      </c>
      <c r="D26" s="31">
        <v>98502.193333333358</v>
      </c>
      <c r="E26" s="32">
        <f>E9+E24</f>
        <v>127500</v>
      </c>
      <c r="F26" s="32">
        <f>F9+F24</f>
        <v>90838.25</v>
      </c>
      <c r="G26" s="32">
        <f>G9+G24</f>
        <v>-36661.75</v>
      </c>
    </row>
    <row r="27" spans="2:7" ht="20.25" thickBot="1" x14ac:dyDescent="0.35">
      <c r="B27" s="33"/>
      <c r="C27" s="34"/>
      <c r="D27" s="35"/>
      <c r="E27" s="35"/>
      <c r="F27" s="35"/>
      <c r="G27" s="35"/>
    </row>
    <row r="28" spans="2:7" ht="20.25" thickBot="1" x14ac:dyDescent="0.35">
      <c r="B28" s="36" t="s">
        <v>22</v>
      </c>
      <c r="C28" s="37"/>
      <c r="D28" s="37"/>
      <c r="E28" s="37"/>
      <c r="F28" s="37"/>
      <c r="G28" s="37"/>
    </row>
    <row r="29" spans="2:7" x14ac:dyDescent="0.25">
      <c r="B29" s="38" t="s">
        <v>23</v>
      </c>
      <c r="C29" s="22"/>
      <c r="D29" s="22"/>
      <c r="E29" s="22"/>
      <c r="F29" s="22"/>
      <c r="G29" s="22"/>
    </row>
    <row r="30" spans="2:7" x14ac:dyDescent="0.25">
      <c r="B30" s="39" t="s">
        <v>24</v>
      </c>
      <c r="C30" s="12">
        <v>0</v>
      </c>
      <c r="D30" s="13">
        <v>12</v>
      </c>
      <c r="E30" s="13">
        <v>3500</v>
      </c>
      <c r="F30" s="13">
        <v>45</v>
      </c>
      <c r="G30" s="13">
        <f>F30-E30</f>
        <v>-3455</v>
      </c>
    </row>
    <row r="31" spans="2:7" x14ac:dyDescent="0.25">
      <c r="B31" s="39" t="s">
        <v>25</v>
      </c>
      <c r="C31" s="12">
        <v>118000</v>
      </c>
      <c r="D31" s="13">
        <v>117528.43</v>
      </c>
      <c r="E31" s="13"/>
      <c r="F31" s="13">
        <v>114612.89</v>
      </c>
      <c r="G31" s="13">
        <f>F31-E31</f>
        <v>114612.89</v>
      </c>
    </row>
    <row r="32" spans="2:7" x14ac:dyDescent="0.25">
      <c r="B32" s="40" t="s">
        <v>26</v>
      </c>
      <c r="C32" s="12">
        <v>108000</v>
      </c>
      <c r="D32" s="13">
        <v>109644.17</v>
      </c>
      <c r="E32" s="13">
        <v>108000</v>
      </c>
      <c r="F32" s="13">
        <v>106827.92</v>
      </c>
      <c r="G32" s="13">
        <f t="shared" ref="G32:G34" si="1">F32-E32</f>
        <v>-1172.0800000000017</v>
      </c>
    </row>
    <row r="33" spans="2:7" x14ac:dyDescent="0.25">
      <c r="B33" s="40" t="s">
        <v>27</v>
      </c>
      <c r="C33" s="12">
        <v>10000</v>
      </c>
      <c r="D33" s="13">
        <v>7884.26</v>
      </c>
      <c r="E33" s="13">
        <v>9000</v>
      </c>
      <c r="F33" s="13">
        <v>7784.97</v>
      </c>
      <c r="G33" s="13">
        <f t="shared" si="1"/>
        <v>-1215.0299999999997</v>
      </c>
    </row>
    <row r="34" spans="2:7" x14ac:dyDescent="0.25">
      <c r="B34" s="11" t="s">
        <v>28</v>
      </c>
      <c r="C34" s="12">
        <v>6000</v>
      </c>
      <c r="D34" s="13">
        <v>3271.8</v>
      </c>
      <c r="E34" s="13">
        <v>3000</v>
      </c>
      <c r="F34" s="13">
        <v>2957.33</v>
      </c>
      <c r="G34" s="13">
        <f t="shared" si="1"/>
        <v>-42.670000000000073</v>
      </c>
    </row>
    <row r="35" spans="2:7" x14ac:dyDescent="0.25">
      <c r="B35" s="38" t="s">
        <v>29</v>
      </c>
      <c r="C35" s="41">
        <f>SUM(C30:C34)-C31</f>
        <v>124000</v>
      </c>
      <c r="D35" s="10">
        <v>120812.22999999998</v>
      </c>
      <c r="E35" s="10">
        <f>SUM(E30:E34)-E31</f>
        <v>123500</v>
      </c>
      <c r="F35" s="10">
        <f>SUM(F30:F34)-F31</f>
        <v>117615.21999999999</v>
      </c>
      <c r="G35" s="10">
        <f>F35-E35</f>
        <v>-5884.7800000000134</v>
      </c>
    </row>
    <row r="36" spans="2:7" x14ac:dyDescent="0.25">
      <c r="B36" s="23"/>
      <c r="C36" s="12"/>
      <c r="D36" s="42"/>
      <c r="E36" s="42"/>
      <c r="F36" s="42"/>
      <c r="G36" s="42"/>
    </row>
    <row r="37" spans="2:7" x14ac:dyDescent="0.25">
      <c r="B37" s="38" t="s">
        <v>30</v>
      </c>
      <c r="C37" s="41"/>
      <c r="D37" s="10"/>
      <c r="E37" s="10"/>
      <c r="F37" s="10"/>
      <c r="G37" s="10"/>
    </row>
    <row r="38" spans="2:7" x14ac:dyDescent="0.25">
      <c r="B38" s="11" t="s">
        <v>31</v>
      </c>
      <c r="C38" s="12">
        <v>0</v>
      </c>
      <c r="D38" s="13">
        <v>1344</v>
      </c>
      <c r="E38" s="13">
        <v>0</v>
      </c>
      <c r="F38" s="68">
        <v>1348</v>
      </c>
      <c r="G38" s="68">
        <f>F38-E38</f>
        <v>1348</v>
      </c>
    </row>
    <row r="39" spans="2:7" x14ac:dyDescent="0.25">
      <c r="B39" s="38" t="s">
        <v>32</v>
      </c>
      <c r="C39" s="41">
        <f>SUM(C38)</f>
        <v>0</v>
      </c>
      <c r="D39" s="10">
        <v>1344</v>
      </c>
      <c r="E39" s="10">
        <f>SUM(E38)</f>
        <v>0</v>
      </c>
      <c r="F39" s="10">
        <f>SUM(F38)</f>
        <v>1348</v>
      </c>
      <c r="G39" s="10">
        <f>F39-E39</f>
        <v>1348</v>
      </c>
    </row>
    <row r="40" spans="2:7" x14ac:dyDescent="0.25">
      <c r="B40" s="23"/>
      <c r="C40" s="12"/>
      <c r="D40" s="42"/>
      <c r="E40" s="42"/>
      <c r="F40" s="42"/>
      <c r="G40" s="42"/>
    </row>
    <row r="41" spans="2:7" x14ac:dyDescent="0.25">
      <c r="B41" s="38" t="s">
        <v>33</v>
      </c>
      <c r="C41" s="41"/>
      <c r="D41" s="10"/>
      <c r="E41" s="10"/>
      <c r="F41" s="10"/>
      <c r="G41" s="10"/>
    </row>
    <row r="42" spans="2:7" x14ac:dyDescent="0.25">
      <c r="B42" s="23" t="s">
        <v>34</v>
      </c>
      <c r="C42" s="12">
        <v>6000</v>
      </c>
      <c r="D42" s="13">
        <v>5999.98</v>
      </c>
      <c r="E42" s="13">
        <v>9000</v>
      </c>
      <c r="F42" s="13">
        <v>9837.61</v>
      </c>
      <c r="G42" s="13">
        <f>F42-E42</f>
        <v>837.61000000000058</v>
      </c>
    </row>
    <row r="43" spans="2:7" ht="15.75" thickBot="1" x14ac:dyDescent="0.3">
      <c r="B43" s="16" t="s">
        <v>35</v>
      </c>
      <c r="C43" s="17">
        <f>SUM(C42)</f>
        <v>6000</v>
      </c>
      <c r="D43" s="18">
        <v>5999.98</v>
      </c>
      <c r="E43" s="18">
        <f>SUM(E42)</f>
        <v>9000</v>
      </c>
      <c r="F43" s="18">
        <f>SUM(F42)</f>
        <v>9837.61</v>
      </c>
      <c r="G43" s="18">
        <f>F43-E43</f>
        <v>837.61000000000058</v>
      </c>
    </row>
    <row r="44" spans="2:7" ht="20.25" thickBot="1" x14ac:dyDescent="0.35">
      <c r="B44" s="36" t="s">
        <v>36</v>
      </c>
      <c r="C44" s="37">
        <f>C35+C39+C43</f>
        <v>130000</v>
      </c>
      <c r="D44" s="37">
        <v>128156.20999999998</v>
      </c>
      <c r="E44" s="37">
        <f>E35+E39+E43</f>
        <v>132500</v>
      </c>
      <c r="F44" s="37">
        <f>F35+F39+F43</f>
        <v>128800.82999999999</v>
      </c>
      <c r="G44" s="37">
        <f>F44-E44</f>
        <v>-3699.1700000000128</v>
      </c>
    </row>
    <row r="45" spans="2:7" ht="15.75" thickBot="1" x14ac:dyDescent="0.3">
      <c r="B45" s="43"/>
      <c r="C45" s="44"/>
      <c r="D45" s="45"/>
      <c r="E45" s="45"/>
      <c r="F45" s="45"/>
      <c r="G45" s="45"/>
    </row>
    <row r="46" spans="2:7" ht="20.25" thickBot="1" x14ac:dyDescent="0.35">
      <c r="B46" s="36" t="s">
        <v>37</v>
      </c>
      <c r="C46" s="37"/>
      <c r="D46" s="37"/>
      <c r="E46" s="37"/>
      <c r="F46" s="37"/>
      <c r="G46" s="37"/>
    </row>
    <row r="47" spans="2:7" x14ac:dyDescent="0.25">
      <c r="B47" s="46" t="s">
        <v>38</v>
      </c>
      <c r="C47" s="47"/>
      <c r="D47" s="48"/>
      <c r="E47" s="48"/>
      <c r="F47" s="48"/>
      <c r="G47" s="48"/>
    </row>
    <row r="48" spans="2:7" x14ac:dyDescent="0.25">
      <c r="B48" s="23" t="s">
        <v>39</v>
      </c>
      <c r="C48" s="12"/>
      <c r="D48" s="42"/>
      <c r="E48" s="42"/>
      <c r="F48" s="42"/>
      <c r="G48" s="42"/>
    </row>
    <row r="49" spans="2:7" x14ac:dyDescent="0.25">
      <c r="B49" s="39" t="s">
        <v>40</v>
      </c>
      <c r="C49" s="12">
        <v>-65000</v>
      </c>
      <c r="D49" s="13">
        <v>-63465.5</v>
      </c>
      <c r="E49" s="13">
        <v>-65000</v>
      </c>
      <c r="F49" s="13">
        <v>-63855</v>
      </c>
      <c r="G49" s="13">
        <f>F49-E49</f>
        <v>1145</v>
      </c>
    </row>
    <row r="50" spans="2:7" x14ac:dyDescent="0.25">
      <c r="B50" s="11" t="s">
        <v>41</v>
      </c>
      <c r="C50" s="12">
        <v>-15000</v>
      </c>
      <c r="D50" s="13">
        <v>-12752.32</v>
      </c>
      <c r="E50" s="13">
        <v>-15000</v>
      </c>
      <c r="F50" s="13">
        <v>-12489.16</v>
      </c>
      <c r="G50" s="13">
        <f t="shared" ref="G50:G51" si="2">F50-E50</f>
        <v>2510.84</v>
      </c>
    </row>
    <row r="51" spans="2:7" x14ac:dyDescent="0.25">
      <c r="B51" s="11" t="s">
        <v>42</v>
      </c>
      <c r="C51" s="12">
        <v>-5000</v>
      </c>
      <c r="D51" s="13">
        <v>-4999.72</v>
      </c>
      <c r="E51" s="13">
        <v>-5000</v>
      </c>
      <c r="F51" s="13">
        <v>-5000</v>
      </c>
      <c r="G51" s="13">
        <f t="shared" si="2"/>
        <v>0</v>
      </c>
    </row>
    <row r="52" spans="2:7" x14ac:dyDescent="0.25">
      <c r="B52" s="23"/>
      <c r="C52" s="12"/>
      <c r="D52" s="42"/>
      <c r="E52" s="42"/>
      <c r="F52" s="42"/>
      <c r="G52" s="42"/>
    </row>
    <row r="53" spans="2:7" x14ac:dyDescent="0.25">
      <c r="B53" s="23" t="s">
        <v>43</v>
      </c>
      <c r="C53" s="12"/>
      <c r="D53" s="42"/>
      <c r="E53" s="42"/>
      <c r="F53" s="42"/>
      <c r="G53" s="42"/>
    </row>
    <row r="54" spans="2:7" x14ac:dyDescent="0.25">
      <c r="B54" s="11" t="s">
        <v>44</v>
      </c>
      <c r="C54" s="12">
        <v>-31000</v>
      </c>
      <c r="D54" s="13">
        <v>-22999.93</v>
      </c>
      <c r="E54" s="13">
        <v>-32000</v>
      </c>
      <c r="F54" s="13">
        <v>-19926.080000000002</v>
      </c>
      <c r="G54" s="13">
        <f t="shared" ref="G54:G56" si="3">F54-E54</f>
        <v>12073.919999999998</v>
      </c>
    </row>
    <row r="55" spans="2:7" x14ac:dyDescent="0.25">
      <c r="B55" s="11" t="s">
        <v>45</v>
      </c>
      <c r="C55" s="12">
        <v>-400</v>
      </c>
      <c r="D55" s="13">
        <v>0</v>
      </c>
      <c r="E55" s="13">
        <v>0</v>
      </c>
      <c r="F55" s="13">
        <v>0</v>
      </c>
      <c r="G55" s="13">
        <f t="shared" si="3"/>
        <v>0</v>
      </c>
    </row>
    <row r="56" spans="2:7" x14ac:dyDescent="0.25">
      <c r="B56" s="11" t="s">
        <v>46</v>
      </c>
      <c r="C56" s="12">
        <v>-4500</v>
      </c>
      <c r="D56" s="13">
        <v>-4500</v>
      </c>
      <c r="E56" s="13">
        <v>-4500</v>
      </c>
      <c r="F56" s="13">
        <v>-4500</v>
      </c>
      <c r="G56" s="13">
        <f t="shared" si="3"/>
        <v>0</v>
      </c>
    </row>
    <row r="57" spans="2:7" x14ac:dyDescent="0.25">
      <c r="B57" s="49" t="s">
        <v>47</v>
      </c>
      <c r="C57" s="50">
        <f>SUM(C49:C56)</f>
        <v>-120900</v>
      </c>
      <c r="D57" s="51">
        <v>-108717.47</v>
      </c>
      <c r="E57" s="51">
        <f>SUM(E49:E56)</f>
        <v>-121500</v>
      </c>
      <c r="F57" s="51">
        <f>SUM(F49:F56)</f>
        <v>-105770.24000000001</v>
      </c>
      <c r="G57" s="51">
        <f>F57-E57</f>
        <v>15729.759999999995</v>
      </c>
    </row>
    <row r="58" spans="2:7" x14ac:dyDescent="0.25">
      <c r="B58" s="11"/>
      <c r="C58" s="12"/>
      <c r="D58" s="42"/>
      <c r="E58" s="42"/>
      <c r="F58" s="42"/>
      <c r="G58" s="42"/>
    </row>
    <row r="59" spans="2:7" x14ac:dyDescent="0.25">
      <c r="B59" s="49" t="s">
        <v>30</v>
      </c>
      <c r="C59" s="52"/>
      <c r="D59" s="53"/>
      <c r="E59" s="53"/>
      <c r="F59" s="53"/>
      <c r="G59" s="53"/>
    </row>
    <row r="60" spans="2:7" x14ac:dyDescent="0.25">
      <c r="B60" s="11" t="s">
        <v>48</v>
      </c>
      <c r="C60" s="12">
        <v>-7500</v>
      </c>
      <c r="D60" s="13">
        <v>-10496.26</v>
      </c>
      <c r="E60" s="13">
        <v>-15000</v>
      </c>
      <c r="F60" s="13">
        <v>-12396.26</v>
      </c>
      <c r="G60" s="13">
        <f>F60-E60</f>
        <v>2603.7399999999998</v>
      </c>
    </row>
    <row r="61" spans="2:7" x14ac:dyDescent="0.25">
      <c r="B61" s="49" t="s">
        <v>32</v>
      </c>
      <c r="C61" s="54">
        <f>SUM(C60)</f>
        <v>-7500</v>
      </c>
      <c r="D61" s="55">
        <v>-10496.26</v>
      </c>
      <c r="E61" s="55">
        <f>SUM(E60)</f>
        <v>-15000</v>
      </c>
      <c r="F61" s="55">
        <f>SUM(F60)</f>
        <v>-12396.26</v>
      </c>
      <c r="G61" s="55">
        <f>F61-E61</f>
        <v>2603.7399999999998</v>
      </c>
    </row>
    <row r="62" spans="2:7" x14ac:dyDescent="0.25">
      <c r="B62" s="11"/>
      <c r="C62" s="12"/>
      <c r="D62" s="42"/>
      <c r="E62" s="42"/>
      <c r="F62" s="42"/>
      <c r="G62" s="42"/>
    </row>
    <row r="63" spans="2:7" x14ac:dyDescent="0.25">
      <c r="B63" s="49" t="s">
        <v>49</v>
      </c>
      <c r="C63" s="47"/>
      <c r="D63" s="48"/>
      <c r="E63" s="48"/>
      <c r="F63" s="48"/>
      <c r="G63" s="48"/>
    </row>
    <row r="64" spans="2:7" x14ac:dyDescent="0.25">
      <c r="B64" s="23" t="s">
        <v>50</v>
      </c>
      <c r="C64" s="24"/>
      <c r="D64" s="25"/>
      <c r="E64" s="25"/>
      <c r="F64" s="25"/>
      <c r="G64" s="25"/>
    </row>
    <row r="65" spans="2:7" x14ac:dyDescent="0.25">
      <c r="B65" s="11" t="s">
        <v>51</v>
      </c>
      <c r="C65" s="12">
        <v>-6500</v>
      </c>
      <c r="D65" s="13">
        <v>-6577.2800000000007</v>
      </c>
      <c r="E65" s="13">
        <v>-7000</v>
      </c>
      <c r="F65" s="13">
        <v>-6236.59</v>
      </c>
      <c r="G65" s="13">
        <f>F65-E65</f>
        <v>763.40999999999985</v>
      </c>
    </row>
    <row r="66" spans="2:7" x14ac:dyDescent="0.25">
      <c r="B66" s="11" t="s">
        <v>52</v>
      </c>
      <c r="C66" s="12">
        <v>-15066</v>
      </c>
      <c r="D66" s="13">
        <v>-15112.35</v>
      </c>
      <c r="E66" s="13">
        <v>-21162</v>
      </c>
      <c r="F66" s="13">
        <v>-8515.7900000000009</v>
      </c>
      <c r="G66" s="13">
        <f t="shared" ref="G66:G67" si="4">F66-E66</f>
        <v>12646.21</v>
      </c>
    </row>
    <row r="67" spans="2:7" x14ac:dyDescent="0.25">
      <c r="B67" s="11" t="s">
        <v>53</v>
      </c>
      <c r="C67" s="12">
        <v>-5000</v>
      </c>
      <c r="D67" s="13">
        <v>-4999.6000000000004</v>
      </c>
      <c r="E67" s="13">
        <v>-5000</v>
      </c>
      <c r="F67" s="13">
        <v>-3570.7700000000041</v>
      </c>
      <c r="G67" s="13">
        <f t="shared" si="4"/>
        <v>1429.2299999999959</v>
      </c>
    </row>
    <row r="68" spans="2:7" x14ac:dyDescent="0.25">
      <c r="B68" s="11"/>
      <c r="C68" s="56"/>
      <c r="D68" s="57"/>
      <c r="E68" s="57"/>
      <c r="F68" s="57"/>
      <c r="G68" s="57"/>
    </row>
    <row r="69" spans="2:7" x14ac:dyDescent="0.25">
      <c r="B69" s="23" t="s">
        <v>54</v>
      </c>
      <c r="C69" s="56"/>
      <c r="D69" s="57"/>
      <c r="E69" s="57"/>
      <c r="F69" s="57"/>
      <c r="G69" s="57"/>
    </row>
    <row r="70" spans="2:7" x14ac:dyDescent="0.25">
      <c r="B70" s="11" t="s">
        <v>55</v>
      </c>
      <c r="C70" s="12">
        <v>-6000</v>
      </c>
      <c r="D70" s="13">
        <v>-5999.53</v>
      </c>
      <c r="E70" s="13">
        <v>-7500</v>
      </c>
      <c r="F70" s="13">
        <v>-7436.18</v>
      </c>
      <c r="G70" s="13">
        <f t="shared" ref="G70" si="5">F70-E70</f>
        <v>63.819999999999709</v>
      </c>
    </row>
    <row r="71" spans="2:7" x14ac:dyDescent="0.25">
      <c r="B71" s="11"/>
      <c r="C71" s="12"/>
      <c r="D71" s="42"/>
      <c r="E71" s="42"/>
      <c r="F71" s="42"/>
      <c r="G71" s="42"/>
    </row>
    <row r="72" spans="2:7" x14ac:dyDescent="0.25">
      <c r="B72" s="23" t="s">
        <v>56</v>
      </c>
      <c r="C72" s="12"/>
      <c r="D72" s="42"/>
      <c r="E72" s="42"/>
      <c r="F72" s="42"/>
      <c r="G72" s="42"/>
    </row>
    <row r="73" spans="2:7" x14ac:dyDescent="0.25">
      <c r="B73" s="11" t="s">
        <v>56</v>
      </c>
      <c r="C73" s="12">
        <v>-35344</v>
      </c>
      <c r="D73" s="13">
        <v>-39844</v>
      </c>
      <c r="E73" s="13">
        <v>-47860</v>
      </c>
      <c r="F73" s="13">
        <v>-42018.45</v>
      </c>
      <c r="G73" s="13">
        <f t="shared" ref="G73" si="6">F73-E73</f>
        <v>5841.5500000000029</v>
      </c>
    </row>
    <row r="74" spans="2:7" x14ac:dyDescent="0.25">
      <c r="B74" s="11"/>
      <c r="C74" s="56"/>
      <c r="D74" s="57"/>
      <c r="E74" s="57"/>
      <c r="F74" s="57"/>
      <c r="G74" s="57"/>
    </row>
    <row r="75" spans="2:7" x14ac:dyDescent="0.25">
      <c r="B75" s="23" t="s">
        <v>57</v>
      </c>
      <c r="C75" s="56"/>
      <c r="D75" s="57"/>
      <c r="E75" s="57"/>
      <c r="F75" s="57"/>
      <c r="G75" s="57"/>
    </row>
    <row r="76" spans="2:7" x14ac:dyDescent="0.25">
      <c r="B76" s="11" t="s">
        <v>58</v>
      </c>
      <c r="C76" s="12">
        <v>-8500</v>
      </c>
      <c r="D76" s="13">
        <v>-8500.3333333333339</v>
      </c>
      <c r="E76" s="13">
        <v>-8500</v>
      </c>
      <c r="F76" s="13">
        <v>-8500</v>
      </c>
      <c r="G76" s="13">
        <f t="shared" ref="G76" si="7">F76-E76</f>
        <v>0</v>
      </c>
    </row>
    <row r="77" spans="2:7" x14ac:dyDescent="0.25">
      <c r="B77" s="11"/>
      <c r="C77" s="12"/>
      <c r="D77" s="42"/>
      <c r="E77" s="42"/>
      <c r="F77" s="42"/>
      <c r="G77" s="42"/>
    </row>
    <row r="78" spans="2:7" x14ac:dyDescent="0.25">
      <c r="B78" s="23" t="s">
        <v>59</v>
      </c>
      <c r="C78" s="56"/>
      <c r="D78" s="57"/>
      <c r="E78" s="57"/>
      <c r="F78" s="57"/>
      <c r="G78" s="57"/>
    </row>
    <row r="79" spans="2:7" x14ac:dyDescent="0.25">
      <c r="B79" s="11" t="s">
        <v>60</v>
      </c>
      <c r="C79" s="12">
        <v>0</v>
      </c>
      <c r="D79" s="13">
        <v>-236.79</v>
      </c>
      <c r="E79" s="13">
        <v>0</v>
      </c>
      <c r="F79" s="13">
        <v>-506.88</v>
      </c>
      <c r="G79" s="13">
        <f t="shared" ref="G79" si="8">F79-E79</f>
        <v>-506.88</v>
      </c>
    </row>
    <row r="80" spans="2:7" ht="15.75" thickBot="1" x14ac:dyDescent="0.3">
      <c r="B80" s="49" t="s">
        <v>61</v>
      </c>
      <c r="C80" s="54">
        <f>SUM(C65:C79)</f>
        <v>-76410</v>
      </c>
      <c r="D80" s="55">
        <v>-81269.883333333331</v>
      </c>
      <c r="E80" s="55">
        <f>SUM(E65:E79)</f>
        <v>-97022</v>
      </c>
      <c r="F80" s="55">
        <f>SUM(F65:F79)</f>
        <v>-76784.66</v>
      </c>
      <c r="G80" s="55">
        <f>F80-E80</f>
        <v>20237.339999999997</v>
      </c>
    </row>
    <row r="81" spans="2:7" ht="20.25" thickBot="1" x14ac:dyDescent="0.35">
      <c r="B81" s="36" t="s">
        <v>62</v>
      </c>
      <c r="C81" s="37">
        <f>C57+C61+C80</f>
        <v>-204810</v>
      </c>
      <c r="D81" s="37">
        <v>-200483.61333333334</v>
      </c>
      <c r="E81" s="37">
        <f>E57+E61+E80</f>
        <v>-233522</v>
      </c>
      <c r="F81" s="37">
        <f>F57+F61+F80</f>
        <v>-194951.16</v>
      </c>
      <c r="G81" s="37">
        <f>F81-E81</f>
        <v>38570.839999999997</v>
      </c>
    </row>
    <row r="82" spans="2:7" ht="15.75" thickBot="1" x14ac:dyDescent="0.3">
      <c r="B82" s="58"/>
      <c r="C82" s="59"/>
      <c r="D82" s="60"/>
      <c r="E82" s="60"/>
      <c r="F82" s="60"/>
      <c r="G82" s="60"/>
    </row>
    <row r="83" spans="2:7" ht="15.75" thickBot="1" x14ac:dyDescent="0.3">
      <c r="B83" s="61" t="s">
        <v>63</v>
      </c>
      <c r="C83" s="32">
        <f>C44+C81+C26</f>
        <v>23690</v>
      </c>
      <c r="D83" s="32">
        <v>26174.789999999994</v>
      </c>
      <c r="E83" s="32">
        <f>E44+E81+E26</f>
        <v>26478</v>
      </c>
      <c r="F83" s="32">
        <f>F44+F81+F26</f>
        <v>24687.919999999984</v>
      </c>
      <c r="G83" s="32">
        <f>F83-E83</f>
        <v>-1790.0800000000163</v>
      </c>
    </row>
    <row r="84" spans="2:7" x14ac:dyDescent="0.25">
      <c r="B84" s="62"/>
      <c r="C84" s="63"/>
      <c r="D84" s="63"/>
      <c r="E84" s="63"/>
      <c r="F84" s="63"/>
      <c r="G84" s="63"/>
    </row>
    <row r="85" spans="2:7" x14ac:dyDescent="0.25">
      <c r="B85" s="64"/>
      <c r="C85" s="63"/>
      <c r="D85" s="65"/>
      <c r="E85" s="65"/>
      <c r="F85" s="65"/>
      <c r="G85" s="65"/>
    </row>
    <row r="86" spans="2:7" x14ac:dyDescent="0.25">
      <c r="B86" s="66"/>
      <c r="C86" s="67"/>
      <c r="D86" s="67"/>
      <c r="E86" s="67"/>
      <c r="F86" s="67"/>
      <c r="G86" s="67"/>
    </row>
    <row r="87" spans="2:7" x14ac:dyDescent="0.25">
      <c r="B87" s="66"/>
      <c r="C87" s="67"/>
      <c r="D87" s="67"/>
      <c r="E87" s="67"/>
      <c r="F87" s="67"/>
      <c r="G87" s="67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Newton (INT)</dc:creator>
  <cp:lastModifiedBy>Keith Newton (INT)</cp:lastModifiedBy>
  <cp:lastPrinted>2018-02-08T15:37:32Z</cp:lastPrinted>
  <dcterms:created xsi:type="dcterms:W3CDTF">2018-01-03T14:04:51Z</dcterms:created>
  <dcterms:modified xsi:type="dcterms:W3CDTF">2018-02-08T15:38:20Z</dcterms:modified>
</cp:coreProperties>
</file>